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2"/>
  <workbookPr/>
  <bookViews>
    <workbookView xWindow="0" yWindow="0" windowWidth="15195" windowHeight="7560"/>
  </bookViews>
  <sheets>
    <sheet name="PLANILHA" sheetId="11" r:id="rId1"/>
    <sheet name="CRONOGRAMA" sheetId="13" r:id="rId2"/>
  </sheets>
  <definedNames>
    <definedName name="_xlnm.Print_Area" localSheetId="0">PLANILHA!$A$1:$AM$130</definedName>
    <definedName name="_xlnm.Print_Titles" localSheetId="0">PLANILHA!$2:$29</definedName>
  </definedNames>
  <calcPr calcId="144525"/>
</workbook>
</file>

<file path=xl/calcChain.xml><?xml version="1.0" encoding="utf-8"?>
<calcChain xmlns="http://schemas.openxmlformats.org/spreadsheetml/2006/main">
  <c r="AH84" i="11" l="1"/>
  <c r="AH97" i="11"/>
  <c r="AH91" i="11"/>
  <c r="AH95" i="11"/>
  <c r="F34" i="13"/>
  <c r="E34" i="13"/>
  <c r="I30" i="13"/>
  <c r="I28" i="13"/>
  <c r="I26" i="13"/>
  <c r="I24" i="13"/>
  <c r="I34" i="13" s="1"/>
  <c r="I22" i="13"/>
  <c r="I20" i="13"/>
  <c r="F12" i="13"/>
  <c r="AH112" i="11"/>
  <c r="AH103" i="11"/>
  <c r="AH111" i="11"/>
  <c r="AH110" i="11"/>
  <c r="AH109" i="11"/>
  <c r="AH108" i="11"/>
  <c r="AH107" i="11"/>
  <c r="AH106" i="11"/>
  <c r="AH105" i="11"/>
  <c r="AH104" i="11"/>
  <c r="AH102" i="11"/>
  <c r="AH101" i="11"/>
  <c r="AH100" i="11"/>
  <c r="AH99" i="11"/>
  <c r="AH98" i="11"/>
  <c r="AH90" i="11"/>
  <c r="AH88" i="11"/>
  <c r="AH87" i="11"/>
  <c r="AH86" i="11"/>
  <c r="AH85" i="11"/>
  <c r="AH83" i="11"/>
  <c r="AH82" i="11"/>
  <c r="AH81" i="11"/>
  <c r="AH80" i="11"/>
  <c r="AH79" i="11"/>
  <c r="AH78" i="11"/>
  <c r="AH77" i="11"/>
  <c r="AH76" i="11"/>
  <c r="AH75" i="11"/>
  <c r="AH74" i="11"/>
  <c r="AH73" i="11"/>
  <c r="AH72" i="11"/>
  <c r="AH71" i="11"/>
  <c r="AH70" i="11"/>
  <c r="AH69" i="11"/>
  <c r="AH68" i="11"/>
  <c r="AH61" i="11"/>
  <c r="AH66" i="11"/>
  <c r="AH65" i="11"/>
  <c r="AH64" i="11"/>
  <c r="AH63" i="11"/>
  <c r="AH62" i="11"/>
  <c r="AH59" i="11"/>
  <c r="AH58" i="11"/>
  <c r="AH57" i="11"/>
  <c r="AH56" i="11"/>
  <c r="AH55" i="11"/>
  <c r="AH54" i="11"/>
  <c r="AH53" i="11"/>
  <c r="AH52" i="11"/>
  <c r="AH51" i="11"/>
  <c r="AH50" i="11"/>
  <c r="AH49" i="11"/>
  <c r="AH48" i="11"/>
  <c r="AH41" i="11"/>
  <c r="AH47" i="11"/>
  <c r="AH46" i="11"/>
  <c r="AH45" i="11"/>
  <c r="AH44" i="11"/>
  <c r="AH43" i="11"/>
  <c r="AH42" i="11"/>
  <c r="AH30" i="11"/>
  <c r="AH40" i="11"/>
  <c r="AH39" i="11"/>
  <c r="AH38" i="11"/>
  <c r="AH37" i="11"/>
  <c r="AH36" i="11"/>
  <c r="AH35" i="11"/>
  <c r="AH34" i="11"/>
  <c r="AH33" i="11"/>
  <c r="AH32" i="11"/>
  <c r="AH31" i="11"/>
  <c r="AA71" i="11"/>
  <c r="AE71" i="11"/>
  <c r="AH67" i="11" l="1"/>
  <c r="AA101" i="11"/>
  <c r="AE101" i="11"/>
  <c r="AA72" i="11" l="1"/>
  <c r="AE72" i="11"/>
  <c r="AA110" i="11"/>
  <c r="AE110" i="11"/>
  <c r="AA95" i="11"/>
  <c r="AE95" i="11"/>
  <c r="AA96" i="11"/>
  <c r="AA89" i="11"/>
  <c r="AE89" i="11"/>
  <c r="AH89" i="11" s="1"/>
  <c r="AE39" i="11" l="1"/>
  <c r="AE96" i="11" l="1"/>
  <c r="AH96" i="11" s="1"/>
  <c r="AA66" i="11"/>
  <c r="AE66" i="11"/>
  <c r="AA40" i="11"/>
  <c r="AE40" i="11"/>
  <c r="AA39" i="11"/>
  <c r="AA38" i="11" l="1"/>
  <c r="AE38" i="11"/>
  <c r="H28" i="13" l="1"/>
  <c r="G28" i="13"/>
  <c r="H20" i="13"/>
  <c r="G20" i="13"/>
  <c r="G18" i="13"/>
  <c r="G34" i="13" s="1"/>
  <c r="AA111" i="11"/>
  <c r="AE111" i="11"/>
  <c r="AE37" i="11" l="1"/>
  <c r="AA37" i="11"/>
  <c r="AE44" i="11"/>
  <c r="AA44" i="11"/>
  <c r="AA109" i="11" l="1"/>
  <c r="AE109" i="11"/>
  <c r="AA107" i="11" l="1"/>
  <c r="AE107" i="11"/>
  <c r="AA106" i="11"/>
  <c r="AE106" i="11"/>
  <c r="AA76" i="11"/>
  <c r="AE76" i="11"/>
  <c r="AA75" i="11"/>
  <c r="AE75" i="11"/>
  <c r="AA70" i="11"/>
  <c r="AE70" i="11"/>
  <c r="AA55" i="11"/>
  <c r="AE55" i="11"/>
  <c r="AA35" i="11" l="1"/>
  <c r="AE35" i="11"/>
  <c r="AA34" i="11"/>
  <c r="AE34" i="11"/>
  <c r="AA33" i="11"/>
  <c r="AE33" i="11"/>
  <c r="AA36" i="11"/>
  <c r="AE36" i="11"/>
  <c r="AA83" i="11" l="1"/>
  <c r="AE83" i="11"/>
  <c r="AA80" i="11" l="1"/>
  <c r="AE80" i="11"/>
  <c r="AE113" i="11" l="1"/>
  <c r="AE108" i="11"/>
  <c r="AE32" i="11"/>
  <c r="AE31" i="11"/>
  <c r="AE94" i="11"/>
  <c r="AH113" i="11" l="1"/>
  <c r="AE105" i="11"/>
  <c r="AE104" i="11"/>
  <c r="AE102" i="11"/>
  <c r="AE99" i="11"/>
  <c r="AE98" i="11"/>
  <c r="AH94" i="11"/>
  <c r="AE93" i="11"/>
  <c r="AH93" i="11" s="1"/>
  <c r="AE92" i="11"/>
  <c r="AH92" i="11" s="1"/>
  <c r="AE90" i="11"/>
  <c r="AE87" i="11"/>
  <c r="AE86" i="11"/>
  <c r="AE85" i="11"/>
  <c r="AE82" i="11"/>
  <c r="AE81" i="11"/>
  <c r="AE79" i="11"/>
  <c r="AE78" i="11"/>
  <c r="AE77" i="11"/>
  <c r="AE74" i="11"/>
  <c r="AE65" i="11"/>
  <c r="AE64" i="11"/>
  <c r="AE63" i="11"/>
  <c r="AE62" i="11"/>
  <c r="AE59" i="11"/>
  <c r="AE58" i="11"/>
  <c r="AE57" i="11"/>
  <c r="AE56" i="11"/>
  <c r="AE53" i="11"/>
  <c r="AE52" i="11"/>
  <c r="AE51" i="11"/>
  <c r="AE50" i="11"/>
  <c r="AE49" i="11"/>
  <c r="AE47" i="11"/>
  <c r="AE46" i="11"/>
  <c r="AE45" i="11"/>
  <c r="AE43" i="11"/>
  <c r="AE42" i="11"/>
  <c r="AA53" i="11" l="1"/>
  <c r="AA52" i="11"/>
  <c r="AA51" i="11"/>
  <c r="AA50" i="11"/>
  <c r="AA108" i="11" l="1"/>
  <c r="AA98" i="11"/>
  <c r="AA92" i="11"/>
  <c r="AA65" i="11"/>
  <c r="AA32" i="11"/>
  <c r="H18" i="13" l="1"/>
  <c r="AA100" i="11"/>
  <c r="AA64" i="11" l="1"/>
  <c r="AA63" i="11"/>
  <c r="AA62" i="11"/>
  <c r="AE100" i="11"/>
  <c r="AA105" i="11"/>
  <c r="AA90" i="11"/>
  <c r="AA78" i="11"/>
  <c r="AA79" i="11"/>
  <c r="AA104" i="11"/>
  <c r="AA94" i="11"/>
  <c r="AA93" i="11"/>
  <c r="AA59" i="11"/>
  <c r="AA58" i="11"/>
  <c r="AA57" i="11"/>
  <c r="AA56" i="11"/>
  <c r="AA47" i="11"/>
  <c r="AA46" i="11"/>
  <c r="AA45" i="11"/>
  <c r="AA43" i="11"/>
  <c r="AA42" i="11"/>
  <c r="AA49" i="11"/>
  <c r="E14" i="13" l="1"/>
  <c r="F14" i="13"/>
  <c r="AA88" i="11"/>
  <c r="AE88" i="11"/>
  <c r="AA54" i="11"/>
  <c r="AE54" i="11"/>
  <c r="AA85" i="11"/>
  <c r="AA86" i="11"/>
  <c r="AA87" i="11"/>
  <c r="AA68" i="11"/>
  <c r="AE68" i="11"/>
  <c r="AA113" i="11" l="1"/>
  <c r="H24" i="13" l="1"/>
  <c r="H34" i="13" s="1"/>
  <c r="G16" i="13"/>
  <c r="H16" i="13"/>
  <c r="AA99" i="11"/>
  <c r="AA82" i="11"/>
  <c r="AA81" i="11"/>
  <c r="AA102" i="11"/>
  <c r="AA74" i="11" l="1"/>
  <c r="AA77" i="11"/>
  <c r="H22" i="13" l="1"/>
  <c r="E10" i="13"/>
  <c r="E12" i="13"/>
  <c r="AE69" i="11" l="1"/>
  <c r="AH116" i="11" l="1"/>
  <c r="D34" i="13"/>
  <c r="J34" i="13"/>
  <c r="E33" i="13" l="1"/>
  <c r="F33" i="13"/>
  <c r="G33" i="13"/>
  <c r="I33" i="13"/>
  <c r="H33" i="13"/>
  <c r="J33" i="13"/>
  <c r="AA30" i="11" l="1"/>
  <c r="AE30" i="11"/>
  <c r="AA69" i="11" l="1"/>
  <c r="AA31" i="11"/>
</calcChain>
</file>

<file path=xl/sharedStrings.xml><?xml version="1.0" encoding="utf-8"?>
<sst xmlns="http://schemas.openxmlformats.org/spreadsheetml/2006/main" count="486" uniqueCount="308">
  <si>
    <t>ITEM</t>
  </si>
  <si>
    <t>CÓDIGO</t>
  </si>
  <si>
    <t>1.1</t>
  </si>
  <si>
    <t>2.1</t>
  </si>
  <si>
    <t>2.2</t>
  </si>
  <si>
    <t>m²</t>
  </si>
  <si>
    <t>2.3</t>
  </si>
  <si>
    <t xml:space="preserve">ORÇAMENTO DISCRIMINATIVO </t>
  </si>
  <si>
    <t>Proponente</t>
  </si>
  <si>
    <t>Empreendimento ( Nome/Apelido)</t>
  </si>
  <si>
    <t>Município</t>
  </si>
  <si>
    <t>UF</t>
  </si>
  <si>
    <t>MG</t>
  </si>
  <si>
    <t>Data-Base (mês de referência)</t>
  </si>
  <si>
    <t>Regime de execução das obras:</t>
  </si>
  <si>
    <t>Composição de BDI Adotada</t>
  </si>
  <si>
    <t>BDI Proposto:</t>
  </si>
  <si>
    <t>Garantia (G)</t>
  </si>
  <si>
    <t xml:space="preserve">De </t>
  </si>
  <si>
    <t>até</t>
  </si>
  <si>
    <t xml:space="preserve">  Garantia:</t>
  </si>
  <si>
    <t xml:space="preserve">Risco (R) </t>
  </si>
  <si>
    <t xml:space="preserve">  Risco:</t>
  </si>
  <si>
    <t>Despesas financeiras (DF)</t>
  </si>
  <si>
    <t xml:space="preserve">  Despesas financeiras:</t>
  </si>
  <si>
    <t>Administração Central (AC)</t>
  </si>
  <si>
    <t xml:space="preserve">  Administração central:</t>
  </si>
  <si>
    <t>Lucro (L)</t>
  </si>
  <si>
    <t xml:space="preserve">  Lucro:</t>
  </si>
  <si>
    <t>Tributos (T)</t>
  </si>
  <si>
    <t xml:space="preserve">  Tributos:</t>
  </si>
  <si>
    <t>DESCRIÇÃO DOS SERVIÇOS</t>
  </si>
  <si>
    <t xml:space="preserve">UN </t>
  </si>
  <si>
    <t>QUANT</t>
  </si>
  <si>
    <t>VALORES (R$)</t>
  </si>
  <si>
    <t>tributos</t>
  </si>
  <si>
    <t>FONTE</t>
  </si>
  <si>
    <t>CUSTO</t>
  </si>
  <si>
    <t>PREÇO</t>
  </si>
  <si>
    <t>iss</t>
  </si>
  <si>
    <t>UNITÁRIO</t>
  </si>
  <si>
    <t>TOTAL ITEM</t>
  </si>
  <si>
    <t>pis</t>
  </si>
  <si>
    <t>cofins</t>
  </si>
  <si>
    <t>TOTAIS:</t>
  </si>
  <si>
    <t>CUSTO:</t>
  </si>
  <si>
    <t>PREÇO:</t>
  </si>
  <si>
    <t xml:space="preserve">                      Declaro para os devidos fins que os itens apresentados neste Orçamento Discriminativo estão com os quantitativos compatíveis com os projetos / especificações técnicas que compõem a proposta do referido Contrato de Repasse e os custos unitários previstos são iguais ou inferiores à mediana do SINAPI atendendo, portanto, à Lei de Diretrizes Orçamentárias - LDO em vigor. </t>
  </si>
  <si>
    <t>SERVIÇOS PRELIMINARES</t>
  </si>
  <si>
    <t>Papagaios</t>
  </si>
  <si>
    <r>
      <t xml:space="preserve"> BDI =</t>
    </r>
    <r>
      <rPr>
        <u/>
        <sz val="11"/>
        <rFont val="Arial"/>
        <family val="2"/>
      </rPr>
      <t xml:space="preserve"> (1+AC+R+G)X(1+DF)x(1+L)</t>
    </r>
    <r>
      <rPr>
        <sz val="11"/>
        <rFont val="Arial"/>
        <family val="2"/>
      </rPr>
      <t xml:space="preserve">)  -1
                                  1-T
  </t>
    </r>
    <r>
      <rPr>
        <u/>
        <sz val="11"/>
        <rFont val="Arial"/>
        <family val="2"/>
      </rPr>
      <t>Observação</t>
    </r>
    <r>
      <rPr>
        <sz val="11"/>
        <rFont val="Arial"/>
        <family val="2"/>
      </rPr>
      <t>:
  i)   Composição do BDI, intervalos admissíveis e Fórmula de cálculo nos termos do Acórdão 2622/2013  do TCU.</t>
    </r>
  </si>
  <si>
    <t>PREFEITURA MUNICIPAL DE PAPAGAIOS</t>
  </si>
  <si>
    <t>Observações:</t>
  </si>
  <si>
    <t>EMPREITADA POR PREÇO GLOBAL</t>
  </si>
  <si>
    <t xml:space="preserve">Responsável Técnico:KARINA ERICA DE OLIVEIRA </t>
  </si>
  <si>
    <t>CAU A42262-2</t>
  </si>
  <si>
    <t>SETOP</t>
  </si>
  <si>
    <t>CRONOGRAMA FÍSICO-FINANCEIRO</t>
  </si>
  <si>
    <t xml:space="preserve">PREFEITURA:MUNICIPAL DE PAPAGAIOS </t>
  </si>
  <si>
    <t>ETAPAS/DESCRIÇÃO</t>
  </si>
  <si>
    <t>FÍSICO/ FINANCEIRO</t>
  </si>
  <si>
    <t>TOTAL  ETAPAS</t>
  </si>
  <si>
    <t>MÊS 1</t>
  </si>
  <si>
    <t>MÊS 2</t>
  </si>
  <si>
    <t>MÊS 3</t>
  </si>
  <si>
    <t>Físico %</t>
  </si>
  <si>
    <t>Financeiro</t>
  </si>
  <si>
    <t>TOTAL</t>
  </si>
  <si>
    <t>CREA</t>
  </si>
  <si>
    <t>M2</t>
  </si>
  <si>
    <t>RO-41661</t>
  </si>
  <si>
    <t>m3</t>
  </si>
  <si>
    <t>ALVENARIA DE VEDAÇÃO COM TIJOLO CERÂMICO FURADO, ESP. 14CM, PARA REVESTIMENTO, INCLUSIVE ARGAMASSA PARA ASSENTAMENTO</t>
  </si>
  <si>
    <t>m2</t>
  </si>
  <si>
    <t>EMBOÇO COM ARGAMASSA, TRAÇO 1:6 (CIMENTO E AREIA), ESP. 20MM, APLICAÇÃO MANUAL, PREPARO MECÂNICO</t>
  </si>
  <si>
    <t>ED-50732</t>
  </si>
  <si>
    <t>REBOCO COM ARGAMASSA, TRAÇO 1:7 (CIMENTO E AREIA), ESP. 20MM, APLICAÇÃO MANUAL, PREPARO MECÂNICO</t>
  </si>
  <si>
    <t>ED-50759</t>
  </si>
  <si>
    <t>ED-9081</t>
  </si>
  <si>
    <t>CUBA DE LOUÇA BRANCA DE EMBUTIR, FORMATO OVAL, INCLUSIVE VÁLVULA DE ESCOAMENTO DE METAL COM ACABAMENTO CROMADO, SIFÃO DE METAL TIPO COPO COM ACABAMENTO CROMADO, FORNECIMENTO E INSTALAÇÃO</t>
  </si>
  <si>
    <t>ED-50279</t>
  </si>
  <si>
    <t>um</t>
  </si>
  <si>
    <t>ED-50225</t>
  </si>
  <si>
    <t>ED-50227</t>
  </si>
  <si>
    <t>PONTO DE ESGOTO, INCLUINDO TUBO DE PVC RÍGIDO SOLDÁVEL DE 40 MM E CONEXÕES (LAVATÓRIOS, MICTÓRIOS, RALOS SIFONADOS, ETC.)</t>
  </si>
  <si>
    <t>ED-50223</t>
  </si>
  <si>
    <t>ED-50232</t>
  </si>
  <si>
    <t>BACIA SANITÁRIA (VASO) DE LOUÇA CONVENCIONAL, COR BRANCA, INCLUSIVE ACESSÓRIOS DE FIXAÇÃO/VEDAÇÃO, VÁLVULA DE DESCARGA METÁLICA COM ACIONAMENTO DUPLO, TUBO DE LIGAÇÃO DE LATÃO COM CANOPLA, FORNECIMENTO, INSTALAÇÃO E REJUNTAMENTO</t>
  </si>
  <si>
    <t>ED-50298</t>
  </si>
  <si>
    <t>TORNEIRA METÁLICA PARA LAVATÓRIO, ACABAMENTO CROMADO, COM AREJADOR, APLICAÇÃO DE MESA, INCLUSIVE ENGATE FLEXÍVEL METÁLICO, FORNECIMENTO E INSTALAÇÃO</t>
  </si>
  <si>
    <t>ED-50330</t>
  </si>
  <si>
    <t>PINTURA ACRÍLICA EM PAREDE, DUAS (2) DEMÃOS, EXCLUSIVE SELADOR ACRÍLICO E MASSA ACRÍLICA/CORRIDA (PVA)</t>
  </si>
  <si>
    <t>ED-50451</t>
  </si>
  <si>
    <t>PINTURA ESMALTE EM ESQUADRIAS DE FERRO, DUAS (2) DEMÃOS, INCLUSIVE UMA (1) DEMÃO DE FUNDO ANTICORROSIVO</t>
  </si>
  <si>
    <t>ED-50491</t>
  </si>
  <si>
    <t>LIMPEZA FINAL PARA ENTREGA DA OBRA</t>
  </si>
  <si>
    <t>ED-50266</t>
  </si>
  <si>
    <t>M3</t>
  </si>
  <si>
    <t>CONTRAPISODESEMPENADOCOMARGAMASSA,TRAÇO1:3(CIMENTO E AREIA), ESP. 20MM</t>
  </si>
  <si>
    <t>ED-50566</t>
  </si>
  <si>
    <t>UM</t>
  </si>
  <si>
    <t>ED-13336</t>
  </si>
  <si>
    <t>M</t>
  </si>
  <si>
    <t>ED-16660</t>
  </si>
  <si>
    <t>1.2</t>
  </si>
  <si>
    <t xml:space="preserve">INFRAESTRUTURA </t>
  </si>
  <si>
    <t>PISOS</t>
  </si>
  <si>
    <t xml:space="preserve">INSTALAÇAO ELETRICA </t>
  </si>
  <si>
    <t xml:space="preserve">INSTALAÇAO HIDRAULICA </t>
  </si>
  <si>
    <t>PINTURA</t>
  </si>
  <si>
    <t>CORTE, DOBRA E MONTAGEM DE AÇO CA-50 DIÂMETRO (6,3MM A 
12,5MM)</t>
  </si>
  <si>
    <t>CORTE, DOBRA E MONTAGEM DE AÇO CA-60 DIÂMETRO (4,2MM A 5,0MM)</t>
  </si>
  <si>
    <t>SUPRA ESTRUTURA E ALVENARIA E REVESTIMENTOS</t>
  </si>
  <si>
    <t>PIS-CER-010</t>
  </si>
  <si>
    <t>DIVERSOS</t>
  </si>
  <si>
    <t>FECHAMENTOS E GRADIS</t>
  </si>
  <si>
    <t>LIMPEZA FINAL</t>
  </si>
  <si>
    <t>4.1</t>
  </si>
  <si>
    <t>4.2</t>
  </si>
  <si>
    <t>4.3</t>
  </si>
  <si>
    <t>4.4</t>
  </si>
  <si>
    <t>5.1</t>
  </si>
  <si>
    <t>5.2</t>
  </si>
  <si>
    <t>5.3</t>
  </si>
  <si>
    <t>6.1</t>
  </si>
  <si>
    <t>7.2</t>
  </si>
  <si>
    <t>7.3</t>
  </si>
  <si>
    <t>7.5</t>
  </si>
  <si>
    <t>8.1</t>
  </si>
  <si>
    <t>9.1</t>
  </si>
  <si>
    <t>9.2</t>
  </si>
  <si>
    <t>9.3</t>
  </si>
  <si>
    <t>10.1</t>
  </si>
  <si>
    <t>10.2</t>
  </si>
  <si>
    <t>10.3</t>
  </si>
  <si>
    <t>COBERTURA</t>
  </si>
  <si>
    <t xml:space="preserve">FORNECIMENTO E ASSENTAMENTO DE TUBO PVC RÍGIDO, 
DRENAGEM/PLUVIAL, PBV - SÉRIE NORMAL, DN 50 MM (2"), 
INCLUSIVE CONEXÕES
</t>
  </si>
  <si>
    <t>ED-48667</t>
  </si>
  <si>
    <t>8.2</t>
  </si>
  <si>
    <t>KG</t>
  </si>
  <si>
    <t xml:space="preserve">SUPRA ESTRUTURA </t>
  </si>
  <si>
    <t>INSTALAÇAO HIDRAULICA</t>
  </si>
  <si>
    <t>INSTALAÇAO ELETRICA</t>
  </si>
  <si>
    <t>FECHAMENTO E GRADIS</t>
  </si>
  <si>
    <t xml:space="preserve">PINTURA </t>
  </si>
  <si>
    <t xml:space="preserve">DIVERSOS </t>
  </si>
  <si>
    <t>LIMPEZA DE OBRA</t>
  </si>
  <si>
    <t>8.4</t>
  </si>
  <si>
    <t>MÊS 4</t>
  </si>
  <si>
    <t>MÊS 5</t>
  </si>
  <si>
    <t>MÊS 6</t>
  </si>
  <si>
    <t xml:space="preserve">LOCAÇÃO DA OBRA (GABARITO) </t>
  </si>
  <si>
    <t>ED-50273</t>
  </si>
  <si>
    <t>1.3</t>
  </si>
  <si>
    <t>CALHA DE CHAPA GALVANIZADA Nº. 22 GSG, DESENVOLVIMENTO
= 40 CM</t>
  </si>
  <si>
    <t xml:space="preserve">ED-50649 </t>
  </si>
  <si>
    <t>PREPARAÇÃO PARA EMASSAMENTO OU PINTURA (LÁTEX/ACRÍLICA)
EM PAREDE, INCLUSIVE UMA (1) DEMÃO DE SELADOR ACRÍLICO</t>
  </si>
  <si>
    <t xml:space="preserve">ED-50514 </t>
  </si>
  <si>
    <t>6.3</t>
  </si>
  <si>
    <t>9.4</t>
  </si>
  <si>
    <t>10.4</t>
  </si>
  <si>
    <t xml:space="preserve"> PONTO DE EMBUTIR PARA ESGOTO EM TUBO PVC RÍGIDO, PBV - 
SÉRIE NORMAL, DN 100MM (4"), EMBUTIDO EM PISO COM 
DISTÂNCIA DE ATÉ CINCO (5) METROS DA RAMAL DE ESGOTO, 
INCLUSIVE CONEXÕES E FIXAÇÃO DO TUBO COM ENCHIMENTO 
DO RASGO NO CONCRETO COM ARGAMASSA
</t>
  </si>
  <si>
    <t>PONTO DE EMBUTIR PARA UM (1) INTERRUPTOR SIMPLES (10A-250V), 
COM PLACA 4"X2" DE UM (1) POSTO, COM ELETRODUTO FLEXÍVEL 
CORRUGADO, ANTI-CHAMA, DN 25MM (3/4"), EMBUTIDO NA 
ALVENARIA E CABO DE COBRE FLEXÍVEL, CLASSE 5, ISOLAMENTO 
TIPO LSHF/ATOX, NÃO HALOGENADO, SEÇÃO 1,5MM2 (70°C 450/750V), COM DISTÂNCIA DE ATÉ DEZ (10) METROS DO PONTO 
DE DERIVAÇÃO, INCLUSIVE CAIXA DE LIGAÇÃO, SUPORTE E 
FIXAÇÃO DO ELETRODUTO COM ENCHIMENTO DO RASGO NA 
ALVENARIA/CONCRETO COM ARGAMASSA</t>
  </si>
  <si>
    <t>REVESTIMENTO  COM CERÂMICA APLICADO EM PAREDE, ACABAMENTO ESMALTADO, AMBIENTE INTERNO/EXTERNO, PADRÃO EXTRA, DIMENSÃO DA PEÇA ATÉ 2025 CM2, PEI III, ASSENTAMENTO COM ARGAMASSA INDUSTRIALIZADA, INCLUSIVE REJUNTAMENTO</t>
  </si>
  <si>
    <t>FORNECIMENTO E COLOCAÇÃO DE PLACA DE OBRA EM CHAPA 
GALVANIZADA #26, ESP. 0,45 MM, PLOTADA COM ADESIVO 
VINÍLICO, AFIXADA COM REBITES 4,8X40 MM, EM ESTRUTURA 
METÁLICA DE METALON 20X20 MM, ESP. 1,25 MM, INCLUSIVE 
SUPORTE EM EUCALIPTO AUTOCLAVADO PINTADO COM TINTA PVA 
DUAS (2) DEMÃOS</t>
  </si>
  <si>
    <t>CHAPISCO DECIMENTO  EAREIA,TRAÇO1:3(EXECUÇÃO,INCLUINDOO FORNECIMENTO E TRANSPORTE DE TODOS OS MATERIAIS)</t>
  </si>
  <si>
    <t xml:space="preserve"> REVESTIMENTO COM CERÂMICA APLICADO EM PISO, 
ACABAMENTO ESMALTADO, AMBIENTE INTERNO, PADRÃO EXTRA, 
DIMENSÃO DA PEÇA ATÉ 2025 CM2, PEI V, ASSENTAMENTO COM 
ARGAMASSA INDUSTRIALIZADA, INCLUSIVE REJUNTAMENTO</t>
  </si>
  <si>
    <t>PONTO DE EMBUTIR PARA UMA(1) TOMADA PADRÃO,TRÊS(3)POLOS(2P+T/10A-COM PLACA4"X2" DEUM(1)POSTO,COM ELETRODUTO FLEXÍVEL CORRUGADO,ANTI-CHAMA,DN25MM(3/4"),EMBUTIDONAALVENARIA E CABO DE COBRE FLEXÍVEL,CLASSE5,ISOLAMENTO TIPO LSHF/ATOX,NÃO HALOGENADO,SEÇÃO2,5MM2(70°C-450/750V),COM DISTÂNCIA DE ATÉ DEZ(10) METROS DO PONTO DE DERIVAÇÃO, INCLUSIVE CAIXA DE LIGAÇÃO,SUPORTE E FIXAÇÃO DO ELETRODUTO COM ENCHIMENTO DO RASGONA ALVENARIA /CONCRETO COM ARGAMASSA</t>
  </si>
  <si>
    <t xml:space="preserve"> LUMINÁRIA COMERCIAL CHANFRADA DE SOBREPOR COMPLETA, PARA UMA (1)LÂMPADA TUBULAR LED1X18W-ØT8,TEMPERATURA DA COR6500K,FORNECIMENTO E INSTALAÇÃO, INCLUSIVE BASE E LÂMPADA</t>
  </si>
  <si>
    <t>PONTO DE EMBUTIR PARA ÁGUA FRIA EM TUBO DE PVC RÍGIDO 
SOLDÁVEL, DN 20MM (1/2"), EMBUTIDO NA ALVENARIA COM 
DISTÂNCIA DE ATÉ CINCO (5) METROS DA TOMADA DE ÁGUA, 
INCLUSIVE CONEXÕES E FIXAÇÃO DO TUBO COM ENCHIMENTO 
DO RASGO NA ALVENARIA/CONCRETO COM ARGAMASSA</t>
  </si>
  <si>
    <t>ED-50221</t>
  </si>
  <si>
    <t xml:space="preserve">ED-49755 </t>
  </si>
  <si>
    <t>PERFURAÇÃO DE ESTACA BROCA A TRADO MECANIZADO D = 400 
MM</t>
  </si>
  <si>
    <t>REGISTRO DE GAVETA, TIPO BASE, ROSCÁVEL 1.1/2" (PARA TUBO 
SOLDÁVEL OU PPR DN 50MM/CPVC DN 42MM), INCLUSIVE 
ACABAMENTO (PADRÃO MÉDIO) E CANOPLA CROMADOS</t>
  </si>
  <si>
    <t>ED-49995</t>
  </si>
  <si>
    <t>6.5</t>
  </si>
  <si>
    <t>11.1</t>
  </si>
  <si>
    <t>DEMOLIÇÃO DE ALVENARIA DE TIJOLO CERÂMICO SEM 
APROVEITAMENTO DO MATERIAL, INCLUSIVE AFASTAMENTO</t>
  </si>
  <si>
    <t xml:space="preserve">ED-48436 </t>
  </si>
  <si>
    <t>2.4</t>
  </si>
  <si>
    <t>2.5</t>
  </si>
  <si>
    <t>1.4</t>
  </si>
  <si>
    <t>REMOÇÃO DE FOLHA DE PORTA OU JANELA, INCLUSIVE 
AFASTAMENTO E EMPILHAMENTO</t>
  </si>
  <si>
    <t>ED-48494</t>
  </si>
  <si>
    <t>1.5</t>
  </si>
  <si>
    <t xml:space="preserve">ED-48502 </t>
  </si>
  <si>
    <t>DEMOLIÇÃO DE REVESTIMENTO CERÂMICO, AZULEJO OU 
LADRILHO HIDRÁULICO INCLUSIVE AFASTAMENTO</t>
  </si>
  <si>
    <t>U</t>
  </si>
  <si>
    <t>ATERRO COMPACTADO MANUAL, COM SOQUETE</t>
  </si>
  <si>
    <t>ED-51097</t>
  </si>
  <si>
    <t>6.6</t>
  </si>
  <si>
    <t>BANCADA EM GRANITO CINZA ANDORINHA E = 3 CM, APOIADA 
EM CONSOLE DE METALON 20 X 30 MM</t>
  </si>
  <si>
    <t>ED-48343</t>
  </si>
  <si>
    <t xml:space="preserve">ED-48351 </t>
  </si>
  <si>
    <t>TESTEIRA EM GRANITO CINZA ANDORINHA</t>
  </si>
  <si>
    <t>7.4</t>
  </si>
  <si>
    <t xml:space="preserve">
RODABANCA/FRONTÃO PARA BANCADA EM GRANITO, COR 
CINZA ANDORINHA, ESP. 2CM, ALTURA DE 7CM, INCLUSIVE 
REJUNTAMENTO EM MASSA PLÁSTICA NA COR DA PEDRA</t>
  </si>
  <si>
    <t xml:space="preserve">ED-48347 </t>
  </si>
  <si>
    <t>3.1</t>
  </si>
  <si>
    <t>3.2</t>
  </si>
  <si>
    <t>3.3</t>
  </si>
  <si>
    <t>3.4</t>
  </si>
  <si>
    <t>3.5</t>
  </si>
  <si>
    <t>3.6</t>
  </si>
  <si>
    <t>3.7</t>
  </si>
  <si>
    <t>3.8</t>
  </si>
  <si>
    <t>3.9</t>
  </si>
  <si>
    <t>3.10</t>
  </si>
  <si>
    <t>3.11</t>
  </si>
  <si>
    <t>6.2</t>
  </si>
  <si>
    <t>6.4</t>
  </si>
  <si>
    <t>6.7</t>
  </si>
  <si>
    <t>6.8</t>
  </si>
  <si>
    <t>6.9</t>
  </si>
  <si>
    <t>6.10</t>
  </si>
  <si>
    <t>7.1</t>
  </si>
  <si>
    <t>10.5</t>
  </si>
  <si>
    <t>10.6</t>
  </si>
  <si>
    <t>VERGA EM CONCRETO ESTRUTURAL PARA VÃOS ACIMA DE 150CM, 
PREPARADO EM OBRA COM BETONEIRA, CONTROLE "A", COM FCK 
20 MPA, MOLDADA IN LOCO, INCLUSIVE ARMAÇÃO</t>
  </si>
  <si>
    <t>ED-9907</t>
  </si>
  <si>
    <t>FORNECIMENTO DE CONCRETO ESTRUTURAL, PREPARADO EM OBRA COM BETONEIRA, COM FCK 20 MPA, INCLUSIVE LANÇAMENTO, ADENSAMENTO E ACABAMENTO (FUNDAÇÃO)</t>
  </si>
  <si>
    <t>ED-49786</t>
  </si>
  <si>
    <t>FORNECIMENTO DE CONCRETO ESTRUTURAL, PREPARADO EM OBRA, COM FCK 25 MPA, INCLUSIVE LANÇAMENTO, ADENSAMENTO E ACABAMENTO</t>
  </si>
  <si>
    <t>ED-49619</t>
  </si>
  <si>
    <t>SINAPI</t>
  </si>
  <si>
    <t>ESCAVAÇÃO MANUAL DE VALA PARA VIGA BALDRAME (SEM ESCAVAÇÃO PARA COLOCAÇÃO DE FÔRMAS). AF_06/2017
MM</t>
  </si>
  <si>
    <t>2.6</t>
  </si>
  <si>
    <t>1.6</t>
  </si>
  <si>
    <t>1.7</t>
  </si>
  <si>
    <t>DEMOLIÇÃO DE CONCRETO ARMADO-MANUAL, INCLUSIVE AFASTAMENTO</t>
  </si>
  <si>
    <t>ED-48441</t>
  </si>
  <si>
    <t>10.7</t>
  </si>
  <si>
    <t>ESPELHO (60X90CM) ESP.4MM INCLUSIVE FIXAÇÃO COM 
PARAFUSO FINESSON - FORNECIMENTO E INSTALAÇÃO</t>
  </si>
  <si>
    <t xml:space="preserve">ED-51150 </t>
  </si>
  <si>
    <t>1.8</t>
  </si>
  <si>
    <t>REFORMA E ACRESCIMO DO PREDIO PUBLICO</t>
  </si>
  <si>
    <t>Av.Coronel Diogo 378 390 Bairro Centro Papagaios</t>
  </si>
  <si>
    <t xml:space="preserve">DEMOLIÇÃO DE ENGRADAMENTO DE TELHA CERÂMICA 
COLONIAL OU FRANCESA INCLUSIVE EMPILHAMENTO
</t>
  </si>
  <si>
    <t>ED-48456</t>
  </si>
  <si>
    <t xml:space="preserve">REMOÇÃO DE TELHA CERÂMICA COLONIAL OU FRANCESA, 
INCLUSIVE AFASTAMENTO E EMPILHAMENTO
</t>
  </si>
  <si>
    <t>ED-48513</t>
  </si>
  <si>
    <t>1.9</t>
  </si>
  <si>
    <t xml:space="preserve">DEMOLIÇÃO DE REBOCO, COM ESPESSURA DE ATÉ 55MM, 
INCLUSIVE AFASTAMENTO
</t>
  </si>
  <si>
    <t xml:space="preserve">ED-48501 </t>
  </si>
  <si>
    <t>1.10</t>
  </si>
  <si>
    <t xml:space="preserve">REMOÇÃO DE BANCADA DE PEDRA (MÁRMORE, GRANITO, 
ARDÓSIA, MARMORITE, ETC.)
</t>
  </si>
  <si>
    <t>ED-48437</t>
  </si>
  <si>
    <t>ENGRADAMENTO PARA TELHAS CERÂMICA OU CONCRETO EM 
MADEIRA PARAJU</t>
  </si>
  <si>
    <t>ED-48407</t>
  </si>
  <si>
    <t xml:space="preserve">COBERTURA EM TELHA CERÂMICA COLONIAL PLANA, 24 UNID/M2 </t>
  </si>
  <si>
    <t xml:space="preserve">ED-48420 </t>
  </si>
  <si>
    <t>4.5</t>
  </si>
  <si>
    <t>RUFO E CONTRA-RUFO DE CHAPA GALVANIZADA Nº. 24, 
DESENVOLVIMENTO = 20 CM</t>
  </si>
  <si>
    <t xml:space="preserve">ED-50676 </t>
  </si>
  <si>
    <t xml:space="preserve">ELETRODUTO FLEXÍVEL CORRUGADO, PVC, ANTI-CHAMA, DN 
20MM (1/2"), APLICADO EM ALVENARIA, INCLUSIVE RASGO
</t>
  </si>
  <si>
    <t xml:space="preserve">ED-49413 </t>
  </si>
  <si>
    <t>PORTA METÁLICA 80 X 210 CM , INCLUINDO FECHADURA TIPO 
EXTERNA E FERRAGENS, CONFORME DETALHE PADRÃO ESCOLAR 
4/98 VERSÃO 2005</t>
  </si>
  <si>
    <t>ED-50916</t>
  </si>
  <si>
    <t>FORNECIMENTO E ASSENTAMENTO DE PORTA DE ALUMÍNIO, LINHA 
SUPREMA ACABAMENTO ANODIZADO, TIPO CORRER, COM DUAS 
FOLHAS, INCLUSIVE FORNECIMENTO DE VIDRO LISO DE 4MM, 
FERRAGENS E ACESSÓRIOS</t>
  </si>
  <si>
    <t>ED-50991</t>
  </si>
  <si>
    <t xml:space="preserve">FORNECIMENTO E ASSENTAMENTO DE PORTA EM ALUMÍNIO, TIPO 
VENEZIANA, DE ABRIR, ACABAMENTO ANODIZADO NATURAL, 
INCLUSIVE FECHADURA E MARCO
</t>
  </si>
  <si>
    <t xml:space="preserve">ED-7576 </t>
  </si>
  <si>
    <t>m</t>
  </si>
  <si>
    <t>PONTO DE EMBUTIR PARA UMA (1) TOMADA TELEFÔNICA 
(CONECTOR RJ11), COM PLACA 4"X2" DE UM (1) POSTO, COM 
ELETRODUTO FLEXÍVEL CORRUGADO, ANTI-CHAMA, DN 25MM 
(3/4"), EMBUTIDO NA ALVENARIA E FIO TELEFÔNICO (FI) EM COBRE 
ELETROLÍTICO ESTANHADO DE SEÇÃO MACIÇA, ESP. 0,60MM 
(2X0,60MM), COM DISTÂNCIA DE ATÉ DEZ (10) METROS DO PONTO 
DE DERIVAÇÃO, INCLUSIVE CAIXA DE LIGAÇÃO, SUPORTE E 
FIXAÇÃO DO ELETRODUTO COM ENCHIMENTO DO RASGO NA 
ALVENARIA/CONCRETO COM ARGAMASSA</t>
  </si>
  <si>
    <t xml:space="preserve">ED-50231 </t>
  </si>
  <si>
    <t xml:space="preserve"> PLANTIO DE GRAMA ESMERALDA EM PLACAS, INCLUSIVE TERRA 
VEGETAL E CONSERVAÇÃO POR 30 DIAS
</t>
  </si>
  <si>
    <t>ED-50437</t>
  </si>
  <si>
    <t>LUMINÁRIA DE EMERGÊNCIA AUTÔNOMA IE-16 COM LÂMPADA DE 
8 W</t>
  </si>
  <si>
    <t>ED-50196</t>
  </si>
  <si>
    <t>PONTO DE ILUMINAÇÃO RESIDENCIAL INCLUINDO INTERRUPTOR SIMPLES, CAIXA E LÉTRICA, ELETRODUTO, CABO, RASGO, QUEBRA E CHUMBAMENTO (EXCLUINDO LUMI
 NÁRIA E LÂMPADA). AF_01/2016</t>
  </si>
  <si>
    <t>sinapi</t>
  </si>
  <si>
    <t>JANELA DE ALUMÍNIO DE CORRER COM 2 FOLHAS PARA VIDROS, COM VIDROS, BAT ENTE, ACABAMENTO COM ACETATO OU BRILHANTE E FERRAGENS. EXCLUSIVE ALIZAR E CONTRAMARCO. FORNECIMENTO E INSTALAÇÃO. AF_12/2019</t>
  </si>
  <si>
    <t>8.5</t>
  </si>
  <si>
    <t>PORTÃO DE FERRO PADRÃO, EM CHAPA (TIPO LAMBRI), 
COLOCADO COM CADEADO</t>
  </si>
  <si>
    <t xml:space="preserve">ED-50982 </t>
  </si>
  <si>
    <t>FORRO EM RÉGUAS DE PVC, FRISADO, PARA AMBIENTES COMERCIAIS, INCLUSIVE  ESTRUTURA DE FIXAÇÃO. AF_0</t>
  </si>
  <si>
    <t>5.4</t>
  </si>
  <si>
    <t xml:space="preserve">RODAPÉ COM REVESTIMENTO EM CERÂMICA ESMALTADA 
COMERCIAL, ALTURA 10CM, PEI IV, ASSENTAMENTO COM 
ARGAMASSA INDUSTRIALIZADA, INCLUSIVE REJUNTAMENTO
</t>
  </si>
  <si>
    <t xml:space="preserve">ED-50771 </t>
  </si>
  <si>
    <t>SOLEIRA DE ARDÓSIA E = 2 CM</t>
  </si>
  <si>
    <t xml:space="preserve">ED-51001 </t>
  </si>
  <si>
    <t>PINTURA ESMALTE EM ESQUADRIA DE MADEIRA, DUAS (2) DEMÃOS, 
INCLUSIVE UMA (1) DEMÃO DE FUNDO NIVELADOR, EXCLUSIVE 
MASSA A ÓLEO</t>
  </si>
  <si>
    <t xml:space="preserve">ED-50493 </t>
  </si>
  <si>
    <t>10.8</t>
  </si>
  <si>
    <t>7.6</t>
  </si>
  <si>
    <t xml:space="preserve"> </t>
  </si>
  <si>
    <t xml:space="preserve">PINTURA COM VERNIZ SINTÉTICO MARÍTIMO EM ESQUADRIAS DE 
MADEIRA, DUAS (2) DEMÃOS, ACABAMENTO TIPO BRILHANTE
</t>
  </si>
  <si>
    <t>ED-50526</t>
  </si>
  <si>
    <t>CORRIMÃO SIMPLES EM TUBO GALVANIZADO DIN 2440, D = 1 1/2" - 
FIXADO EM ALVENARIA</t>
  </si>
  <si>
    <t>ED-50935</t>
  </si>
  <si>
    <t>CORRIMÃO SIMPLES EM TUBO GALVANIZADO DIN 2440, D = 1 1/2" - 
FIXADO EM PISO</t>
  </si>
  <si>
    <t xml:space="preserve">ED-50936 </t>
  </si>
  <si>
    <t xml:space="preserve"> GUARDA-CORPO EM TUBO GALVANIZADO DIN 2440 D = 2", COM 
SUBDIVISÕES EM TUBO DE AÇO D = 1/2", H = 1,05 M</t>
  </si>
  <si>
    <t>ED-50940</t>
  </si>
  <si>
    <t xml:space="preserve">ED-48295 </t>
  </si>
  <si>
    <t>ED-48297</t>
  </si>
  <si>
    <t xml:space="preserve">FORMA E DESFORMA DE TÁBUA E SARRAFO, REAPROVEITAMENTO 
(3X), EXCLUSIVE ESCORAMENTO
</t>
  </si>
  <si>
    <t>ED-49643</t>
  </si>
  <si>
    <t>março 2022 desonerado</t>
  </si>
  <si>
    <t>ED-48232</t>
  </si>
  <si>
    <t>PISO EM GRANILITE/MARMORITE, ESP. 8MM, ACABAMENTO 
LAVADO TIPO FULGET, COR NATURAL, MODULAÇÃO DE 1X1M, 
INCLUSO JUNTA PLÁSTICA</t>
  </si>
  <si>
    <t>ED-50616</t>
  </si>
  <si>
    <t>RODAPÉ COM REVESTIMENTO EM PEDRA ARDÓSIA, ESP. 7MM, 
ALTURA 7CM, ASSENTAMENTO COM ARGAMASSA 
INDUSTRIALIZADA, INCLUSIVE REJUNTAMENTO</t>
  </si>
  <si>
    <t>ED-50767</t>
  </si>
  <si>
    <t>5.5</t>
  </si>
  <si>
    <t>8.3</t>
  </si>
  <si>
    <t>9.5</t>
  </si>
  <si>
    <t>OBRA:REFORMA E ACRESCIMO DO PREDIO PUBLICO</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</si>
</sst>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43" formatCode="_-* #,##0.00_-;\-* #,##0.00_-;_-* &quot;-&quot;??_-;_-@_-"/>
    <numFmt numFmtId="164" formatCode="_(&quot;R$ &quot;* #,##0.00_);_(&quot;R$ &quot;* \(#,##0.00\);_(&quot;R$ &quot;* &quot;-&quot;??_);_(@_)"/>
    <numFmt numFmtId="165" formatCode="_(* #,##0.00_);_(* \(#,##0.00\);_(* &quot;-&quot;??_);_(@_)"/>
    <numFmt numFmtId="166" formatCode="[$-416]mmmm\-yyyy;@"/>
    <numFmt numFmtId="167" formatCode="#,##0.00_ ;\-#,##0.00\ "/>
    <numFmt numFmtId="168" formatCode="&quot;R$ &quot;#,##0.00"/>
  </numFmts>
  <fonts count="26" x14ac:knownFonts="1">
    <font>
      <sz val="10"/>
      <name val="Arial"/>
    </font>
    <font>
      <sz val="10"/>
      <name val="Arial"/>
      <family val="2"/>
    </font>
    <font>
      <b/>
      <sz val="10"/>
      <name val="Arial"/>
      <family val="2"/>
    </font>
    <font>
      <b/>
      <sz val="12"/>
      <name val="Arial"/>
      <family val="2"/>
    </font>
    <font>
      <sz val="10"/>
      <name val="Arial"/>
      <family val="2"/>
    </font>
    <font>
      <b/>
      <sz val="11"/>
      <name val="Arial"/>
      <family val="2"/>
    </font>
    <font>
      <sz val="9"/>
      <name val="Arial"/>
      <family val="2"/>
    </font>
    <font>
      <b/>
      <sz val="9"/>
      <name val="Arial"/>
      <family val="2"/>
    </font>
    <font>
      <b/>
      <sz val="9"/>
      <color indexed="9"/>
      <name val="Arial"/>
      <family val="2"/>
    </font>
    <font>
      <sz val="4"/>
      <name val="Arial"/>
      <family val="2"/>
    </font>
    <font>
      <sz val="9"/>
      <name val="Arial"/>
      <family val="2"/>
    </font>
    <font>
      <sz val="1"/>
      <name val="Arial"/>
      <family val="2"/>
    </font>
    <font>
      <sz val="9"/>
      <color rgb="FFFF0000"/>
      <name val="Arial"/>
      <family val="2"/>
    </font>
    <font>
      <b/>
      <sz val="16"/>
      <name val="Arial"/>
      <family val="2"/>
    </font>
    <font>
      <b/>
      <sz val="9"/>
      <color rgb="FFFF0000"/>
      <name val="Arial"/>
      <family val="2"/>
    </font>
    <font>
      <sz val="11"/>
      <name val="Arial"/>
      <family val="2"/>
    </font>
    <font>
      <u/>
      <sz val="11"/>
      <name val="Arial"/>
      <family val="2"/>
    </font>
    <font>
      <b/>
      <sz val="14"/>
      <name val="Arial"/>
      <family val="2"/>
    </font>
    <font>
      <b/>
      <sz val="18"/>
      <name val="Arial"/>
      <family val="2"/>
    </font>
    <font>
      <sz val="12"/>
      <name val="Arial"/>
      <family val="2"/>
    </font>
    <font>
      <sz val="14"/>
      <name val="Arial"/>
      <family val="2"/>
    </font>
    <font>
      <sz val="16"/>
      <name val="Arial"/>
      <family val="2"/>
    </font>
    <font>
      <sz val="9"/>
      <color indexed="8"/>
      <name val="Arial"/>
      <family val="2"/>
    </font>
    <font>
      <b/>
      <sz val="9"/>
      <color indexed="8"/>
      <name val="Arial"/>
      <family val="2"/>
    </font>
    <font>
      <sz val="8"/>
      <name val="Arial"/>
      <family val="2"/>
    </font>
    <font>
      <b/>
      <sz val="12"/>
      <color rgb="FFFF0000"/>
      <name val="Arial"/>
      <family val="2"/>
    </font>
  </fonts>
  <fills count="10">
    <fill>
      <patternFill patternType="none"/>
    </fill>
    <fill>
      <patternFill patternType="gray125"/>
    </fill>
    <fill>
      <patternFill patternType="solid">
        <fgColor indexed="56"/>
        <bgColor indexed="64"/>
      </patternFill>
    </fill>
    <fill>
      <patternFill patternType="solid">
        <fgColor indexed="22"/>
        <bgColor indexed="64"/>
      </patternFill>
    </fill>
    <fill>
      <patternFill patternType="solid">
        <fgColor indexed="26"/>
        <bgColor indexed="64"/>
      </patternFill>
    </fill>
    <fill>
      <patternFill patternType="solid">
        <fgColor indexed="42"/>
        <bgColor indexed="64"/>
      </patternFill>
    </fill>
    <fill>
      <patternFill patternType="solid">
        <fgColor theme="0"/>
        <bgColor indexed="64"/>
      </patternFill>
    </fill>
    <fill>
      <patternFill patternType="solid">
        <fgColor rgb="FFFFFF00"/>
        <bgColor indexed="64"/>
      </patternFill>
    </fill>
    <fill>
      <patternFill patternType="solid">
        <fgColor theme="0" tint="-4.9989318521683403E-2"/>
        <bgColor indexed="64"/>
      </patternFill>
    </fill>
    <fill>
      <patternFill patternType="solid">
        <fgColor indexed="9"/>
        <bgColor indexed="64"/>
      </patternFill>
    </fill>
  </fills>
  <borders count="84">
    <border>
      <left/>
      <right/>
      <top/>
      <bottom/>
      <diagonal/>
    </border>
    <border>
      <left style="medium">
        <color indexed="64"/>
      </left>
      <right/>
      <top/>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right style="medium">
        <color indexed="64"/>
      </right>
      <top style="medium">
        <color indexed="64"/>
      </top>
      <bottom/>
      <diagonal/>
    </border>
    <border>
      <left style="thin">
        <color indexed="64"/>
      </left>
      <right style="thin">
        <color indexed="64"/>
      </right>
      <top style="thin">
        <color indexed="64"/>
      </top>
      <bottom/>
      <diagonal/>
    </border>
    <border>
      <left style="thin">
        <color indexed="64"/>
      </left>
      <right style="thin">
        <color indexed="64"/>
      </right>
      <top style="hair">
        <color indexed="64"/>
      </top>
      <bottom style="hair">
        <color indexed="64"/>
      </bottom>
      <diagonal/>
    </border>
    <border>
      <left/>
      <right style="thin">
        <color indexed="64"/>
      </right>
      <top/>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style="thin">
        <color indexed="64"/>
      </right>
      <top style="thin">
        <color indexed="64"/>
      </top>
      <bottom style="hair">
        <color indexed="64"/>
      </bottom>
      <diagonal/>
    </border>
    <border>
      <left/>
      <right style="thin">
        <color indexed="64"/>
      </right>
      <top style="hair">
        <color indexed="64"/>
      </top>
      <bottom style="hair">
        <color indexed="64"/>
      </bottom>
      <diagonal/>
    </border>
    <border>
      <left style="medium">
        <color indexed="64"/>
      </left>
      <right/>
      <top/>
      <bottom style="medium">
        <color indexed="64"/>
      </bottom>
      <diagonal/>
    </border>
    <border>
      <left style="medium">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medium">
        <color indexed="64"/>
      </right>
      <top style="thin">
        <color indexed="64"/>
      </top>
      <bottom style="hair">
        <color indexed="64"/>
      </bottom>
      <diagonal/>
    </border>
    <border>
      <left style="medium">
        <color indexed="64"/>
      </left>
      <right style="thin">
        <color indexed="64"/>
      </right>
      <top style="thin">
        <color indexed="64"/>
      </top>
      <bottom style="hair">
        <color indexed="64"/>
      </bottom>
      <diagonal/>
    </border>
    <border>
      <left/>
      <right style="thin">
        <color indexed="64"/>
      </right>
      <top style="thin">
        <color indexed="64"/>
      </top>
      <bottom style="hair">
        <color indexed="64"/>
      </bottom>
      <diagonal/>
    </border>
    <border>
      <left style="hair">
        <color indexed="64"/>
      </left>
      <right/>
      <top style="thin">
        <color indexed="64"/>
      </top>
      <bottom style="hair">
        <color indexed="64"/>
      </bottom>
      <diagonal/>
    </border>
    <border>
      <left style="medium">
        <color indexed="64"/>
      </left>
      <right/>
      <top/>
      <bottom style="thin">
        <color indexed="64"/>
      </bottom>
      <diagonal/>
    </border>
    <border>
      <left/>
      <right style="thin">
        <color indexed="64"/>
      </right>
      <top style="hair">
        <color indexed="64"/>
      </top>
      <bottom style="thin">
        <color indexed="64"/>
      </bottom>
      <diagonal/>
    </border>
    <border>
      <left style="hair">
        <color indexed="64"/>
      </left>
      <right/>
      <top style="thin">
        <color indexed="64"/>
      </top>
      <bottom/>
      <diagonal/>
    </border>
    <border>
      <left style="hair">
        <color indexed="64"/>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medium">
        <color indexed="64"/>
      </left>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diagonal/>
    </border>
    <border>
      <left/>
      <right style="medium">
        <color indexed="64"/>
      </right>
      <top/>
      <bottom style="thin">
        <color indexed="64"/>
      </bottom>
      <diagonal/>
    </border>
    <border>
      <left/>
      <right style="medium">
        <color indexed="64"/>
      </right>
      <top style="thin">
        <color indexed="64"/>
      </top>
      <bottom/>
      <diagonal/>
    </border>
    <border>
      <left style="medium">
        <color indexed="64"/>
      </left>
      <right/>
      <top style="thin">
        <color indexed="64"/>
      </top>
      <bottom style="hair">
        <color indexed="64"/>
      </bottom>
      <diagonal/>
    </border>
    <border>
      <left style="medium">
        <color indexed="64"/>
      </left>
      <right/>
      <top style="hair">
        <color indexed="64"/>
      </top>
      <bottom style="hair">
        <color indexed="64"/>
      </bottom>
      <diagonal/>
    </border>
    <border>
      <left style="medium">
        <color indexed="64"/>
      </left>
      <right/>
      <top style="hair">
        <color indexed="64"/>
      </top>
      <bottom style="thin">
        <color indexed="64"/>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thin">
        <color indexed="64"/>
      </left>
      <right style="medium">
        <color indexed="64"/>
      </right>
      <top style="hair">
        <color indexed="64"/>
      </top>
      <bottom style="hair">
        <color indexed="64"/>
      </bottom>
      <diagonal/>
    </border>
    <border>
      <left/>
      <right style="medium">
        <color indexed="64"/>
      </right>
      <top style="hair">
        <color indexed="64"/>
      </top>
      <bottom style="hair">
        <color indexed="64"/>
      </bottom>
      <diagonal/>
    </border>
    <border>
      <left style="thin">
        <color indexed="64"/>
      </left>
      <right style="medium">
        <color indexed="64"/>
      </right>
      <top style="thin">
        <color indexed="64"/>
      </top>
      <bottom/>
      <diagonal/>
    </border>
    <border>
      <left/>
      <right style="medium">
        <color indexed="64"/>
      </right>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style="thin">
        <color indexed="64"/>
      </left>
      <right style="thin">
        <color indexed="64"/>
      </right>
      <top/>
      <bottom style="hair">
        <color indexed="64"/>
      </bottom>
      <diagonal/>
    </border>
    <border>
      <left style="medium">
        <color indexed="64"/>
      </left>
      <right style="thin">
        <color indexed="64"/>
      </right>
      <top/>
      <bottom style="hair">
        <color indexed="64"/>
      </bottom>
      <diagonal/>
    </border>
    <border>
      <left style="thin">
        <color indexed="64"/>
      </left>
      <right style="thin">
        <color indexed="64"/>
      </right>
      <top style="hair">
        <color indexed="64"/>
      </top>
      <bottom/>
      <diagonal/>
    </border>
    <border>
      <left style="thin">
        <color indexed="64"/>
      </left>
      <right style="thin">
        <color indexed="64"/>
      </right>
      <top style="hair">
        <color indexed="64"/>
      </top>
      <bottom style="medium">
        <color indexed="64"/>
      </bottom>
      <diagonal/>
    </border>
    <border>
      <left/>
      <right style="thin">
        <color indexed="64"/>
      </right>
      <top style="medium">
        <color indexed="64"/>
      </top>
      <bottom/>
      <diagonal/>
    </border>
    <border>
      <left style="thin">
        <color indexed="64"/>
      </left>
      <right/>
      <top style="medium">
        <color indexed="64"/>
      </top>
      <bottom/>
      <diagonal/>
    </border>
    <border>
      <left style="thin">
        <color indexed="64"/>
      </left>
      <right style="medium">
        <color indexed="64"/>
      </right>
      <top/>
      <bottom style="medium">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medium">
        <color indexed="64"/>
      </bottom>
      <diagonal/>
    </border>
    <border>
      <left style="thin">
        <color indexed="64"/>
      </left>
      <right style="medium">
        <color indexed="64"/>
      </right>
      <top/>
      <bottom style="hair">
        <color indexed="64"/>
      </bottom>
      <diagonal/>
    </border>
    <border>
      <left style="thin">
        <color indexed="64"/>
      </left>
      <right style="medium">
        <color indexed="64"/>
      </right>
      <top style="thin">
        <color indexed="64"/>
      </top>
      <bottom style="hair">
        <color indexed="64"/>
      </bottom>
      <diagonal/>
    </border>
    <border>
      <left style="thin">
        <color indexed="64"/>
      </left>
      <right style="medium">
        <color indexed="64"/>
      </right>
      <top style="hair">
        <color indexed="64"/>
      </top>
      <bottom style="medium">
        <color indexed="64"/>
      </bottom>
      <diagonal/>
    </border>
  </borders>
  <cellStyleXfs count="11">
    <xf numFmtId="0" fontId="0" fillId="0" borderId="0"/>
    <xf numFmtId="164" fontId="4" fillId="0" borderId="0" applyFont="0" applyFill="0" applyBorder="0" applyAlignment="0" applyProtection="0"/>
    <xf numFmtId="0" fontId="4" fillId="0" borderId="0"/>
    <xf numFmtId="9" fontId="1" fillId="0" borderId="0" applyFont="0" applyFill="0" applyBorder="0" applyAlignment="0" applyProtection="0"/>
    <xf numFmtId="9" fontId="4" fillId="0" borderId="0" applyFont="0" applyFill="0" applyBorder="0" applyAlignment="0" applyProtection="0"/>
    <xf numFmtId="165" fontId="1" fillId="0" borderId="0" applyFont="0" applyFill="0" applyBorder="0" applyAlignment="0" applyProtection="0"/>
    <xf numFmtId="165" fontId="4" fillId="0" borderId="0" applyFont="0" applyFill="0" applyBorder="0" applyAlignment="0" applyProtection="0"/>
    <xf numFmtId="164" fontId="1" fillId="0" borderId="0" applyFont="0" applyFill="0" applyBorder="0" applyAlignment="0" applyProtection="0"/>
    <xf numFmtId="0" fontId="1" fillId="0" borderId="0"/>
    <xf numFmtId="9" fontId="1" fillId="0" borderId="0" applyFont="0" applyFill="0" applyBorder="0" applyAlignment="0" applyProtection="0"/>
    <xf numFmtId="165" fontId="1" fillId="0" borderId="0" applyFont="0" applyFill="0" applyBorder="0" applyAlignment="0" applyProtection="0"/>
  </cellStyleXfs>
  <cellXfs count="449">
    <xf numFmtId="0" fontId="0" fillId="0" borderId="0" xfId="0"/>
    <xf numFmtId="0" fontId="6" fillId="6" borderId="0" xfId="0" applyFont="1" applyFill="1" applyBorder="1" applyAlignment="1" applyProtection="1">
      <alignment horizontal="left" vertical="center"/>
    </xf>
    <xf numFmtId="0" fontId="6" fillId="6" borderId="0" xfId="0" applyFont="1" applyFill="1" applyBorder="1" applyAlignment="1" applyProtection="1">
      <alignment vertical="center"/>
    </xf>
    <xf numFmtId="0" fontId="6" fillId="0" borderId="0" xfId="0" applyFont="1" applyAlignment="1" applyProtection="1">
      <alignment vertical="center"/>
    </xf>
    <xf numFmtId="0" fontId="6" fillId="0" borderId="0" xfId="0" applyFont="1" applyAlignment="1" applyProtection="1">
      <alignment horizontal="center" vertical="center"/>
    </xf>
    <xf numFmtId="0" fontId="6" fillId="0" borderId="0" xfId="0" applyFont="1" applyFill="1" applyBorder="1" applyAlignment="1" applyProtection="1">
      <alignment vertical="center"/>
    </xf>
    <xf numFmtId="0" fontId="6" fillId="0" borderId="0" xfId="0" applyFont="1" applyFill="1" applyBorder="1" applyAlignment="1" applyProtection="1">
      <alignment horizontal="center" vertical="center"/>
    </xf>
    <xf numFmtId="0" fontId="7" fillId="6" borderId="0" xfId="0" applyFont="1" applyFill="1" applyBorder="1" applyAlignment="1" applyProtection="1">
      <alignment horizontal="left" vertical="center"/>
    </xf>
    <xf numFmtId="0" fontId="6" fillId="6" borderId="11" xfId="0" applyFont="1" applyFill="1" applyBorder="1" applyAlignment="1" applyProtection="1">
      <alignment horizontal="left" vertical="center"/>
    </xf>
    <xf numFmtId="0" fontId="6" fillId="0" borderId="0" xfId="0" applyFont="1" applyBorder="1" applyAlignment="1" applyProtection="1">
      <alignment vertical="center"/>
    </xf>
    <xf numFmtId="0" fontId="6" fillId="0" borderId="0" xfId="0" applyFont="1" applyBorder="1" applyAlignment="1" applyProtection="1">
      <alignment horizontal="center" vertical="center"/>
    </xf>
    <xf numFmtId="0" fontId="9" fillId="6" borderId="0" xfId="0" applyFont="1" applyFill="1" applyBorder="1" applyAlignment="1" applyProtection="1">
      <alignment horizontal="left" vertical="center"/>
    </xf>
    <xf numFmtId="0" fontId="9" fillId="0" borderId="0" xfId="0" applyFont="1" applyAlignment="1" applyProtection="1">
      <alignment vertical="center"/>
    </xf>
    <xf numFmtId="0" fontId="9" fillId="0" borderId="0" xfId="0" applyFont="1" applyAlignment="1" applyProtection="1">
      <alignment horizontal="center" vertical="center"/>
    </xf>
    <xf numFmtId="0" fontId="6" fillId="6" borderId="0" xfId="0" applyFont="1" applyFill="1" applyBorder="1" applyAlignment="1" applyProtection="1">
      <alignment horizontal="centerContinuous" vertical="center"/>
    </xf>
    <xf numFmtId="0" fontId="6" fillId="6" borderId="11" xfId="0" applyFont="1" applyFill="1" applyBorder="1" applyAlignment="1" applyProtection="1">
      <alignment vertical="center"/>
    </xf>
    <xf numFmtId="0" fontId="9" fillId="6" borderId="0" xfId="0" applyFont="1" applyFill="1" applyBorder="1" applyAlignment="1" applyProtection="1">
      <alignment vertical="center"/>
    </xf>
    <xf numFmtId="0" fontId="6" fillId="0" borderId="0" xfId="0" applyFont="1" applyAlignment="1" applyProtection="1">
      <alignment vertical="center"/>
      <protection locked="0"/>
    </xf>
    <xf numFmtId="0" fontId="6" fillId="6" borderId="21" xfId="0" applyFont="1" applyFill="1" applyBorder="1" applyAlignment="1" applyProtection="1">
      <alignment horizontal="left" vertical="center"/>
    </xf>
    <xf numFmtId="10" fontId="6" fillId="6" borderId="20" xfId="0" applyNumberFormat="1" applyFont="1" applyFill="1" applyBorder="1" applyAlignment="1" applyProtection="1">
      <alignment vertical="center"/>
    </xf>
    <xf numFmtId="0" fontId="6" fillId="6" borderId="21" xfId="0" applyFont="1" applyFill="1" applyBorder="1" applyAlignment="1" applyProtection="1">
      <alignment horizontal="center" vertical="center"/>
    </xf>
    <xf numFmtId="0" fontId="6" fillId="6" borderId="20" xfId="0" applyFont="1" applyFill="1" applyBorder="1" applyAlignment="1" applyProtection="1">
      <alignment vertical="center"/>
    </xf>
    <xf numFmtId="0" fontId="6" fillId="6" borderId="21" xfId="0" applyFont="1" applyFill="1" applyBorder="1" applyAlignment="1" applyProtection="1">
      <alignment vertical="center"/>
    </xf>
    <xf numFmtId="0" fontId="6" fillId="6" borderId="23" xfId="0" applyFont="1" applyFill="1" applyBorder="1" applyAlignment="1" applyProtection="1">
      <alignment horizontal="left" vertical="center"/>
    </xf>
    <xf numFmtId="10" fontId="6" fillId="6" borderId="22" xfId="0" applyNumberFormat="1" applyFont="1" applyFill="1" applyBorder="1" applyAlignment="1" applyProtection="1">
      <alignment vertical="center"/>
    </xf>
    <xf numFmtId="0" fontId="6" fillId="6" borderId="23" xfId="0" applyFont="1" applyFill="1" applyBorder="1" applyAlignment="1" applyProtection="1">
      <alignment horizontal="center" vertical="center"/>
    </xf>
    <xf numFmtId="0" fontId="6" fillId="6" borderId="22" xfId="0" applyFont="1" applyFill="1" applyBorder="1" applyAlignment="1" applyProtection="1">
      <alignment vertical="center"/>
    </xf>
    <xf numFmtId="0" fontId="6" fillId="6" borderId="23" xfId="0" applyFont="1" applyFill="1" applyBorder="1" applyAlignment="1" applyProtection="1">
      <alignment vertical="center"/>
    </xf>
    <xf numFmtId="0" fontId="6" fillId="6" borderId="25" xfId="0" applyFont="1" applyFill="1" applyBorder="1" applyAlignment="1" applyProtection="1">
      <alignment horizontal="left" vertical="center"/>
    </xf>
    <xf numFmtId="0" fontId="6" fillId="6" borderId="25" xfId="0" applyFont="1" applyFill="1" applyBorder="1" applyAlignment="1" applyProtection="1">
      <alignment horizontal="center" vertical="center"/>
    </xf>
    <xf numFmtId="0" fontId="6" fillId="6" borderId="24" xfId="0" applyFont="1" applyFill="1" applyBorder="1" applyAlignment="1" applyProtection="1">
      <alignment vertical="center"/>
    </xf>
    <xf numFmtId="0" fontId="6" fillId="6" borderId="25" xfId="0" applyFont="1" applyFill="1" applyBorder="1" applyAlignment="1" applyProtection="1">
      <alignment vertical="center"/>
    </xf>
    <xf numFmtId="0" fontId="6" fillId="0" borderId="9" xfId="0" applyFont="1" applyBorder="1" applyAlignment="1" applyProtection="1">
      <alignment horizontal="center" vertical="center"/>
    </xf>
    <xf numFmtId="10" fontId="6" fillId="0" borderId="9" xfId="3" applyNumberFormat="1" applyFont="1" applyBorder="1" applyAlignment="1" applyProtection="1">
      <alignment vertical="center"/>
    </xf>
    <xf numFmtId="4" fontId="6" fillId="0" borderId="0" xfId="0" applyNumberFormat="1" applyFont="1" applyAlignment="1" applyProtection="1">
      <alignment vertical="center"/>
    </xf>
    <xf numFmtId="0" fontId="11" fillId="0" borderId="0" xfId="0" applyFont="1" applyAlignment="1" applyProtection="1">
      <alignment vertical="center"/>
    </xf>
    <xf numFmtId="0" fontId="11" fillId="0" borderId="0" xfId="0" applyFont="1" applyAlignment="1" applyProtection="1">
      <alignment horizontal="center" vertical="center"/>
    </xf>
    <xf numFmtId="0" fontId="0" fillId="0" borderId="0" xfId="0" applyAlignment="1" applyProtection="1">
      <alignment vertical="center"/>
    </xf>
    <xf numFmtId="0" fontId="6" fillId="0" borderId="0" xfId="0" applyFont="1" applyBorder="1" applyAlignment="1" applyProtection="1">
      <alignment horizontal="left" vertical="center"/>
    </xf>
    <xf numFmtId="0" fontId="6" fillId="0" borderId="0" xfId="0" applyFont="1" applyAlignment="1" applyProtection="1">
      <alignment horizontal="left" vertical="center"/>
    </xf>
    <xf numFmtId="43" fontId="6" fillId="0" borderId="0" xfId="0" applyNumberFormat="1" applyFont="1" applyAlignment="1" applyProtection="1">
      <alignment vertical="center"/>
    </xf>
    <xf numFmtId="165" fontId="6" fillId="0" borderId="0" xfId="0" applyNumberFormat="1" applyFont="1" applyAlignment="1" applyProtection="1">
      <alignment vertical="center"/>
    </xf>
    <xf numFmtId="0" fontId="0" fillId="0" borderId="0" xfId="0"/>
    <xf numFmtId="0" fontId="6" fillId="0" borderId="0" xfId="0" applyFont="1" applyAlignment="1" applyProtection="1">
      <alignment vertical="center"/>
    </xf>
    <xf numFmtId="0" fontId="11" fillId="0" borderId="0" xfId="0" applyFont="1" applyAlignment="1" applyProtection="1">
      <alignment vertical="center"/>
    </xf>
    <xf numFmtId="0" fontId="6" fillId="6" borderId="25" xfId="0" applyFont="1" applyFill="1" applyBorder="1" applyAlignment="1" applyProtection="1">
      <alignment horizontal="right" vertical="center"/>
    </xf>
    <xf numFmtId="9" fontId="6" fillId="6" borderId="25" xfId="0" applyNumberFormat="1" applyFont="1" applyFill="1" applyBorder="1" applyAlignment="1" applyProtection="1">
      <alignment horizontal="left" vertical="center"/>
    </xf>
    <xf numFmtId="0" fontId="8" fillId="2" borderId="0" xfId="0" applyFont="1" applyFill="1" applyBorder="1" applyAlignment="1" applyProtection="1">
      <alignment horizontal="left" vertical="center"/>
    </xf>
    <xf numFmtId="0" fontId="6" fillId="6" borderId="17" xfId="0" applyFont="1" applyFill="1" applyBorder="1" applyAlignment="1" applyProtection="1">
      <alignment horizontal="left" vertical="center"/>
    </xf>
    <xf numFmtId="0" fontId="6" fillId="6" borderId="17" xfId="0" applyFont="1" applyFill="1" applyBorder="1" applyAlignment="1" applyProtection="1">
      <alignment vertical="center"/>
    </xf>
    <xf numFmtId="0" fontId="6" fillId="6" borderId="19" xfId="0" applyFont="1" applyFill="1" applyBorder="1" applyAlignment="1" applyProtection="1">
      <alignment horizontal="left" vertical="center"/>
    </xf>
    <xf numFmtId="0" fontId="6" fillId="6" borderId="19" xfId="0" applyFont="1" applyFill="1" applyBorder="1" applyAlignment="1" applyProtection="1">
      <alignment vertical="center"/>
    </xf>
    <xf numFmtId="0" fontId="17" fillId="6" borderId="19" xfId="0" applyFont="1" applyFill="1" applyBorder="1" applyAlignment="1" applyProtection="1">
      <alignment horizontal="left" vertical="center"/>
    </xf>
    <xf numFmtId="0" fontId="0" fillId="6" borderId="0" xfId="0" applyFill="1" applyBorder="1" applyAlignment="1" applyProtection="1">
      <alignment vertical="center"/>
    </xf>
    <xf numFmtId="0" fontId="0" fillId="6" borderId="17" xfId="0" applyFill="1" applyBorder="1" applyAlignment="1" applyProtection="1">
      <alignment vertical="center"/>
    </xf>
    <xf numFmtId="0" fontId="1" fillId="6" borderId="17" xfId="0" applyFont="1" applyFill="1" applyBorder="1" applyAlignment="1" applyProtection="1">
      <alignment vertical="center"/>
    </xf>
    <xf numFmtId="0" fontId="6" fillId="6" borderId="7" xfId="0" applyFont="1" applyFill="1" applyBorder="1" applyAlignment="1" applyProtection="1">
      <alignment horizontal="left" vertical="center"/>
    </xf>
    <xf numFmtId="0" fontId="6" fillId="6" borderId="8" xfId="0" applyFont="1" applyFill="1" applyBorder="1" applyAlignment="1" applyProtection="1">
      <alignment horizontal="left" vertical="center"/>
    </xf>
    <xf numFmtId="0" fontId="6" fillId="6" borderId="8" xfId="0" applyFont="1" applyFill="1" applyBorder="1" applyAlignment="1" applyProtection="1">
      <alignment vertical="center"/>
    </xf>
    <xf numFmtId="0" fontId="6" fillId="6" borderId="12" xfId="0" applyFont="1" applyFill="1" applyBorder="1" applyAlignment="1" applyProtection="1">
      <alignment vertical="center"/>
    </xf>
    <xf numFmtId="0" fontId="6" fillId="6" borderId="1" xfId="0" applyFont="1" applyFill="1" applyBorder="1" applyAlignment="1" applyProtection="1">
      <alignment vertical="center"/>
    </xf>
    <xf numFmtId="0" fontId="7" fillId="6" borderId="0" xfId="0" applyFont="1" applyFill="1" applyBorder="1" applyAlignment="1" applyProtection="1">
      <alignment vertical="center"/>
    </xf>
    <xf numFmtId="0" fontId="6" fillId="6" borderId="5" xfId="0" applyFont="1" applyFill="1" applyBorder="1" applyAlignment="1" applyProtection="1">
      <alignment vertical="center"/>
    </xf>
    <xf numFmtId="0" fontId="7" fillId="6" borderId="1" xfId="0" applyFont="1" applyFill="1" applyBorder="1" applyAlignment="1" applyProtection="1">
      <alignment horizontal="left" vertical="center"/>
    </xf>
    <xf numFmtId="0" fontId="6" fillId="6" borderId="1" xfId="0" applyFont="1" applyFill="1" applyBorder="1" applyAlignment="1" applyProtection="1">
      <alignment horizontal="left" vertical="center"/>
    </xf>
    <xf numFmtId="0" fontId="9" fillId="6" borderId="1" xfId="0" applyFont="1" applyFill="1" applyBorder="1" applyAlignment="1" applyProtection="1">
      <alignment horizontal="left" vertical="center"/>
    </xf>
    <xf numFmtId="0" fontId="9" fillId="6" borderId="5" xfId="0" applyFont="1" applyFill="1" applyBorder="1" applyAlignment="1" applyProtection="1">
      <alignment vertical="center"/>
    </xf>
    <xf numFmtId="0" fontId="0" fillId="6" borderId="5" xfId="0" applyFill="1" applyBorder="1" applyAlignment="1" applyProtection="1">
      <alignment vertical="center"/>
    </xf>
    <xf numFmtId="0" fontId="6" fillId="6" borderId="49" xfId="0" applyFont="1" applyFill="1" applyBorder="1" applyAlignment="1" applyProtection="1">
      <alignment horizontal="left" vertical="center"/>
    </xf>
    <xf numFmtId="0" fontId="6" fillId="6" borderId="58" xfId="0" applyFont="1" applyFill="1" applyBorder="1" applyAlignment="1" applyProtection="1">
      <alignment vertical="center"/>
    </xf>
    <xf numFmtId="0" fontId="6" fillId="6" borderId="57" xfId="0" applyFont="1" applyFill="1" applyBorder="1" applyAlignment="1" applyProtection="1">
      <alignment vertical="center"/>
    </xf>
    <xf numFmtId="0" fontId="6" fillId="6" borderId="59" xfId="0" applyFont="1" applyFill="1" applyBorder="1" applyAlignment="1" applyProtection="1">
      <alignment horizontal="left" vertical="center"/>
    </xf>
    <xf numFmtId="0" fontId="6" fillId="6" borderId="60" xfId="0" applyFont="1" applyFill="1" applyBorder="1" applyAlignment="1" applyProtection="1">
      <alignment horizontal="left" vertical="center"/>
    </xf>
    <xf numFmtId="0" fontId="6" fillId="6" borderId="61" xfId="0" applyFont="1" applyFill="1" applyBorder="1" applyAlignment="1" applyProtection="1">
      <alignment horizontal="left" vertical="center"/>
    </xf>
    <xf numFmtId="0" fontId="6" fillId="8" borderId="31" xfId="0" applyFont="1" applyFill="1" applyBorder="1" applyAlignment="1" applyProtection="1">
      <alignment horizontal="center" vertical="center"/>
      <protection locked="0"/>
    </xf>
    <xf numFmtId="0" fontId="10" fillId="8" borderId="60" xfId="0" applyFont="1" applyFill="1" applyBorder="1" applyAlignment="1" applyProtection="1">
      <alignment vertical="center"/>
      <protection locked="0"/>
    </xf>
    <xf numFmtId="0" fontId="0" fillId="6" borderId="49" xfId="0" applyFill="1" applyBorder="1" applyAlignment="1" applyProtection="1">
      <alignment vertical="center"/>
    </xf>
    <xf numFmtId="0" fontId="0" fillId="6" borderId="58" xfId="0" applyFill="1" applyBorder="1" applyAlignment="1" applyProtection="1">
      <alignment vertical="center"/>
    </xf>
    <xf numFmtId="0" fontId="0" fillId="6" borderId="1" xfId="0" applyFill="1" applyBorder="1" applyAlignment="1" applyProtection="1">
      <alignment vertical="center"/>
    </xf>
    <xf numFmtId="0" fontId="0" fillId="6" borderId="30" xfId="0" applyFill="1" applyBorder="1" applyAlignment="1" applyProtection="1">
      <alignment vertical="center"/>
    </xf>
    <xf numFmtId="0" fontId="0" fillId="6" borderId="6" xfId="0" applyFill="1" applyBorder="1" applyAlignment="1" applyProtection="1">
      <alignment vertical="center"/>
    </xf>
    <xf numFmtId="0" fontId="1" fillId="6" borderId="6" xfId="0" applyFont="1" applyFill="1" applyBorder="1" applyAlignment="1" applyProtection="1">
      <alignment vertical="center"/>
    </xf>
    <xf numFmtId="0" fontId="0" fillId="6" borderId="67" xfId="0" applyFill="1" applyBorder="1" applyAlignment="1" applyProtection="1">
      <alignment vertical="center"/>
    </xf>
    <xf numFmtId="0" fontId="21" fillId="3" borderId="49" xfId="0" applyFont="1" applyFill="1" applyBorder="1" applyAlignment="1" applyProtection="1">
      <alignment vertical="center"/>
    </xf>
    <xf numFmtId="0" fontId="21" fillId="3" borderId="17" xfId="0" applyFont="1" applyFill="1" applyBorder="1" applyAlignment="1" applyProtection="1">
      <alignment vertical="center"/>
    </xf>
    <xf numFmtId="0" fontId="13" fillId="3" borderId="26" xfId="0" applyFont="1" applyFill="1" applyBorder="1" applyAlignment="1" applyProtection="1">
      <alignment horizontal="right" vertical="center"/>
    </xf>
    <xf numFmtId="0" fontId="0" fillId="9" borderId="0" xfId="0" applyFill="1" applyBorder="1"/>
    <xf numFmtId="0" fontId="0" fillId="9" borderId="0" xfId="0" applyFill="1" applyBorder="1" applyAlignment="1">
      <alignment wrapText="1"/>
    </xf>
    <xf numFmtId="0" fontId="2" fillId="9" borderId="45" xfId="0" applyFont="1" applyFill="1" applyBorder="1" applyAlignment="1">
      <alignment horizontal="center" vertical="center"/>
    </xf>
    <xf numFmtId="0" fontId="2" fillId="9" borderId="46" xfId="0" applyFont="1" applyFill="1" applyBorder="1" applyAlignment="1">
      <alignment horizontal="center" vertical="center"/>
    </xf>
    <xf numFmtId="0" fontId="2" fillId="9" borderId="46" xfId="0" applyFont="1" applyFill="1" applyBorder="1" applyAlignment="1">
      <alignment horizontal="center" vertical="center" wrapText="1"/>
    </xf>
    <xf numFmtId="49" fontId="22" fillId="9" borderId="72" xfId="0" applyNumberFormat="1" applyFont="1" applyFill="1" applyBorder="1" applyAlignment="1">
      <alignment horizontal="center" vertical="top" wrapText="1"/>
    </xf>
    <xf numFmtId="10" fontId="22" fillId="9" borderId="72" xfId="0" applyNumberFormat="1" applyFont="1" applyFill="1" applyBorder="1" applyAlignment="1">
      <alignment vertical="top" wrapText="1"/>
    </xf>
    <xf numFmtId="49" fontId="22" fillId="9" borderId="14" xfId="0" applyNumberFormat="1" applyFont="1" applyFill="1" applyBorder="1" applyAlignment="1">
      <alignment horizontal="center" vertical="top" wrapText="1"/>
    </xf>
    <xf numFmtId="4" fontId="22" fillId="9" borderId="14" xfId="0" applyNumberFormat="1" applyFont="1" applyFill="1" applyBorder="1" applyAlignment="1">
      <alignment vertical="top" wrapText="1"/>
    </xf>
    <xf numFmtId="49" fontId="22" fillId="9" borderId="74" xfId="0" applyNumberFormat="1" applyFont="1" applyFill="1" applyBorder="1" applyAlignment="1">
      <alignment horizontal="center" vertical="top" wrapText="1"/>
    </xf>
    <xf numFmtId="49" fontId="23" fillId="9" borderId="28" xfId="0" applyNumberFormat="1" applyFont="1" applyFill="1" applyBorder="1" applyAlignment="1">
      <alignment horizontal="center" vertical="top" wrapText="1"/>
    </xf>
    <xf numFmtId="10" fontId="23" fillId="9" borderId="28" xfId="0" applyNumberFormat="1" applyFont="1" applyFill="1" applyBorder="1" applyAlignment="1">
      <alignment vertical="top" wrapText="1"/>
    </xf>
    <xf numFmtId="49" fontId="23" fillId="9" borderId="75" xfId="0" applyNumberFormat="1" applyFont="1" applyFill="1" applyBorder="1" applyAlignment="1">
      <alignment horizontal="center" vertical="top" wrapText="1"/>
    </xf>
    <xf numFmtId="168" fontId="23" fillId="9" borderId="75" xfId="0" applyNumberFormat="1" applyFont="1" applyFill="1" applyBorder="1" applyAlignment="1">
      <alignment vertical="top" wrapText="1"/>
    </xf>
    <xf numFmtId="0" fontId="0" fillId="9" borderId="0" xfId="0" applyFill="1" applyBorder="1" applyAlignment="1">
      <alignment vertical="center"/>
    </xf>
    <xf numFmtId="0" fontId="0" fillId="9" borderId="0" xfId="0" applyFill="1" applyBorder="1" applyAlignment="1">
      <alignment vertical="center" wrapText="1"/>
    </xf>
    <xf numFmtId="0" fontId="2" fillId="9" borderId="7" xfId="0" applyFont="1" applyFill="1" applyBorder="1" applyAlignment="1">
      <alignment wrapText="1"/>
    </xf>
    <xf numFmtId="0" fontId="2" fillId="9" borderId="8" xfId="0" applyFont="1" applyFill="1" applyBorder="1" applyAlignment="1">
      <alignment wrapText="1"/>
    </xf>
    <xf numFmtId="0" fontId="2" fillId="9" borderId="76" xfId="0" applyFont="1" applyFill="1" applyBorder="1" applyAlignment="1">
      <alignment wrapText="1"/>
    </xf>
    <xf numFmtId="0" fontId="2" fillId="9" borderId="1" xfId="0" applyFont="1" applyFill="1" applyBorder="1" applyAlignment="1">
      <alignment wrapText="1"/>
    </xf>
    <xf numFmtId="0" fontId="0" fillId="0" borderId="19" xfId="0" applyBorder="1" applyAlignment="1">
      <alignment vertical="center"/>
    </xf>
    <xf numFmtId="0" fontId="2" fillId="9" borderId="0" xfId="0" applyFont="1" applyFill="1" applyBorder="1" applyAlignment="1">
      <alignment wrapText="1"/>
    </xf>
    <xf numFmtId="0" fontId="2" fillId="9" borderId="19" xfId="0" applyFont="1" applyFill="1" applyBorder="1" applyAlignment="1">
      <alignment wrapText="1"/>
    </xf>
    <xf numFmtId="0" fontId="0" fillId="0" borderId="15" xfId="0" applyBorder="1" applyAlignment="1">
      <alignment vertical="center"/>
    </xf>
    <xf numFmtId="0" fontId="2" fillId="9" borderId="1" xfId="0" applyFont="1" applyFill="1" applyBorder="1"/>
    <xf numFmtId="0" fontId="24" fillId="0" borderId="15" xfId="0" applyFont="1" applyBorder="1" applyAlignment="1">
      <alignment vertical="center"/>
    </xf>
    <xf numFmtId="0" fontId="1" fillId="9" borderId="1" xfId="0" applyFont="1" applyFill="1" applyBorder="1"/>
    <xf numFmtId="0" fontId="1" fillId="9" borderId="0" xfId="0" applyFont="1" applyFill="1" applyBorder="1"/>
    <xf numFmtId="0" fontId="0" fillId="9" borderId="15" xfId="0" applyFill="1" applyBorder="1"/>
    <xf numFmtId="0" fontId="7" fillId="9" borderId="1" xfId="0" applyFont="1" applyFill="1" applyBorder="1"/>
    <xf numFmtId="0" fontId="7" fillId="9" borderId="0" xfId="0" applyFont="1" applyFill="1" applyBorder="1" applyAlignment="1">
      <alignment wrapText="1"/>
    </xf>
    <xf numFmtId="0" fontId="2" fillId="9" borderId="0" xfId="0" applyFont="1" applyFill="1" applyBorder="1" applyAlignment="1">
      <alignment horizontal="right"/>
    </xf>
    <xf numFmtId="0" fontId="24" fillId="0" borderId="17" xfId="0" applyFont="1" applyBorder="1" applyAlignment="1">
      <alignment horizontal="center" vertical="center"/>
    </xf>
    <xf numFmtId="0" fontId="0" fillId="0" borderId="19" xfId="0" applyBorder="1" applyAlignment="1">
      <alignment horizontal="center" vertical="center"/>
    </xf>
    <xf numFmtId="4" fontId="12" fillId="0" borderId="0" xfId="5" applyNumberFormat="1" applyFont="1" applyFill="1" applyBorder="1" applyAlignment="1" applyProtection="1">
      <alignment horizontal="right" vertical="center"/>
      <protection locked="0"/>
    </xf>
    <xf numFmtId="4" fontId="12" fillId="0" borderId="0" xfId="5" applyNumberFormat="1" applyFont="1" applyFill="1" applyBorder="1" applyAlignment="1" applyProtection="1">
      <alignment horizontal="right" vertical="center"/>
      <protection locked="0"/>
    </xf>
    <xf numFmtId="4" fontId="12" fillId="0" borderId="0" xfId="5" applyNumberFormat="1" applyFont="1" applyFill="1" applyBorder="1" applyAlignment="1" applyProtection="1">
      <alignment horizontal="right" vertical="center"/>
      <protection locked="0"/>
    </xf>
    <xf numFmtId="4" fontId="12" fillId="0" borderId="0" xfId="5" applyNumberFormat="1" applyFont="1" applyFill="1" applyBorder="1" applyAlignment="1" applyProtection="1">
      <alignment horizontal="right" vertical="center"/>
      <protection locked="0"/>
    </xf>
    <xf numFmtId="4" fontId="12" fillId="0" borderId="0" xfId="5" applyNumberFormat="1" applyFont="1" applyFill="1" applyBorder="1" applyAlignment="1" applyProtection="1">
      <alignment horizontal="right" vertical="center"/>
      <protection locked="0"/>
    </xf>
    <xf numFmtId="4" fontId="12" fillId="0" borderId="0" xfId="5" applyNumberFormat="1" applyFont="1" applyFill="1" applyBorder="1" applyAlignment="1" applyProtection="1">
      <alignment horizontal="right" vertical="center"/>
      <protection locked="0"/>
    </xf>
    <xf numFmtId="4" fontId="12" fillId="0" borderId="0" xfId="5" applyNumberFormat="1" applyFont="1" applyFill="1" applyBorder="1" applyAlignment="1" applyProtection="1">
      <alignment horizontal="right" vertical="center"/>
      <protection locked="0"/>
    </xf>
    <xf numFmtId="4" fontId="12" fillId="0" borderId="0" xfId="5" applyNumberFormat="1" applyFont="1" applyFill="1" applyBorder="1" applyAlignment="1" applyProtection="1">
      <alignment horizontal="right" vertical="center"/>
      <protection locked="0"/>
    </xf>
    <xf numFmtId="4" fontId="12" fillId="0" borderId="0" xfId="5" applyNumberFormat="1" applyFont="1" applyFill="1" applyBorder="1" applyAlignment="1" applyProtection="1">
      <alignment horizontal="right" vertical="center"/>
      <protection locked="0"/>
    </xf>
    <xf numFmtId="4" fontId="12" fillId="0" borderId="0" xfId="5" applyNumberFormat="1" applyFont="1" applyFill="1" applyBorder="1" applyAlignment="1" applyProtection="1">
      <alignment horizontal="right" vertical="center"/>
      <protection locked="0"/>
    </xf>
    <xf numFmtId="0" fontId="2" fillId="9" borderId="50" xfId="0" applyFont="1" applyFill="1" applyBorder="1" applyAlignment="1">
      <alignment horizontal="center" vertical="center"/>
    </xf>
    <xf numFmtId="10" fontId="22" fillId="9" borderId="81" xfId="0" applyNumberFormat="1" applyFont="1" applyFill="1" applyBorder="1" applyAlignment="1">
      <alignment vertical="top" wrapText="1"/>
    </xf>
    <xf numFmtId="4" fontId="22" fillId="9" borderId="64" xfId="0" applyNumberFormat="1" applyFont="1" applyFill="1" applyBorder="1" applyAlignment="1">
      <alignment vertical="top" wrapText="1"/>
    </xf>
    <xf numFmtId="10" fontId="23" fillId="9" borderId="82" xfId="0" applyNumberFormat="1" applyFont="1" applyFill="1" applyBorder="1" applyAlignment="1">
      <alignment vertical="top" wrapText="1"/>
    </xf>
    <xf numFmtId="168" fontId="23" fillId="9" borderId="83" xfId="0" applyNumberFormat="1" applyFont="1" applyFill="1" applyBorder="1" applyAlignment="1">
      <alignment vertical="top" wrapText="1"/>
    </xf>
    <xf numFmtId="0" fontId="0" fillId="9" borderId="1" xfId="0" applyFill="1" applyBorder="1" applyAlignment="1">
      <alignment vertical="center"/>
    </xf>
    <xf numFmtId="0" fontId="0" fillId="9" borderId="5" xfId="0" applyFill="1" applyBorder="1" applyAlignment="1">
      <alignment vertical="center"/>
    </xf>
    <xf numFmtId="0" fontId="6" fillId="9" borderId="30" xfId="0" applyFont="1" applyFill="1" applyBorder="1"/>
    <xf numFmtId="0" fontId="24" fillId="0" borderId="53" xfId="0" applyFont="1" applyBorder="1" applyAlignment="1">
      <alignment horizontal="center" vertical="center"/>
    </xf>
    <xf numFmtId="0" fontId="6" fillId="9" borderId="6" xfId="0" applyFont="1" applyFill="1" applyBorder="1" applyAlignment="1">
      <alignment wrapText="1"/>
    </xf>
    <xf numFmtId="0" fontId="0" fillId="9" borderId="6" xfId="0" applyFill="1" applyBorder="1"/>
    <xf numFmtId="0" fontId="0" fillId="9" borderId="48" xfId="0" applyFill="1" applyBorder="1"/>
    <xf numFmtId="0" fontId="0" fillId="0" borderId="7" xfId="0" applyBorder="1" applyAlignment="1">
      <alignment vertical="center"/>
    </xf>
    <xf numFmtId="0" fontId="0" fillId="9" borderId="8" xfId="0" applyFill="1" applyBorder="1" applyAlignment="1">
      <alignment vertical="center"/>
    </xf>
    <xf numFmtId="0" fontId="0" fillId="9" borderId="8" xfId="0" applyFill="1" applyBorder="1" applyAlignment="1">
      <alignment vertical="center" wrapText="1"/>
    </xf>
    <xf numFmtId="0" fontId="0" fillId="9" borderId="12" xfId="0" applyFill="1" applyBorder="1" applyAlignment="1">
      <alignment vertical="center"/>
    </xf>
    <xf numFmtId="4" fontId="12" fillId="0" borderId="0" xfId="5" applyNumberFormat="1" applyFont="1" applyFill="1" applyBorder="1" applyAlignment="1" applyProtection="1">
      <alignment horizontal="right" vertical="center"/>
      <protection locked="0"/>
    </xf>
    <xf numFmtId="4" fontId="12" fillId="0" borderId="0" xfId="5" applyNumberFormat="1" applyFont="1" applyFill="1" applyBorder="1" applyAlignment="1" applyProtection="1">
      <alignment horizontal="right" vertical="center"/>
      <protection locked="0"/>
    </xf>
    <xf numFmtId="4" fontId="6" fillId="0" borderId="0" xfId="5" applyNumberFormat="1" applyFont="1" applyFill="1" applyBorder="1" applyAlignment="1" applyProtection="1">
      <alignment horizontal="center" vertical="center"/>
      <protection locked="0"/>
    </xf>
    <xf numFmtId="4" fontId="12" fillId="0" borderId="0" xfId="5" applyNumberFormat="1" applyFont="1" applyFill="1" applyBorder="1" applyAlignment="1" applyProtection="1">
      <alignment horizontal="right" vertical="center"/>
      <protection locked="0"/>
    </xf>
    <xf numFmtId="165" fontId="6" fillId="0" borderId="0" xfId="5" applyFont="1" applyFill="1" applyBorder="1" applyAlignment="1" applyProtection="1">
      <alignment horizontal="right" vertical="center"/>
      <protection locked="0"/>
    </xf>
    <xf numFmtId="0" fontId="2" fillId="3" borderId="16" xfId="0" applyFont="1" applyFill="1" applyBorder="1" applyAlignment="1" applyProtection="1">
      <alignment vertical="center"/>
    </xf>
    <xf numFmtId="0" fontId="2" fillId="3" borderId="26" xfId="0" applyFont="1" applyFill="1" applyBorder="1" applyAlignment="1" applyProtection="1">
      <alignment vertical="center"/>
    </xf>
    <xf numFmtId="0" fontId="2" fillId="3" borderId="17" xfId="0" applyFont="1" applyFill="1" applyBorder="1" applyAlignment="1" applyProtection="1">
      <alignment vertical="center"/>
    </xf>
    <xf numFmtId="0" fontId="2" fillId="3" borderId="11" xfId="0" applyFont="1" applyFill="1" applyBorder="1" applyAlignment="1" applyProtection="1">
      <alignment vertical="center"/>
    </xf>
    <xf numFmtId="0" fontId="2" fillId="3" borderId="15" xfId="0" applyFont="1" applyFill="1" applyBorder="1" applyAlignment="1" applyProtection="1">
      <alignment vertical="center"/>
    </xf>
    <xf numFmtId="0" fontId="2" fillId="3" borderId="18" xfId="0" applyFont="1" applyFill="1" applyBorder="1" applyAlignment="1" applyProtection="1">
      <alignment vertical="center"/>
    </xf>
    <xf numFmtId="0" fontId="2" fillId="3" borderId="27" xfId="0" applyFont="1" applyFill="1" applyBorder="1" applyAlignment="1" applyProtection="1">
      <alignment vertical="center"/>
    </xf>
    <xf numFmtId="0" fontId="2" fillId="3" borderId="19" xfId="0" applyFont="1" applyFill="1" applyBorder="1" applyAlignment="1" applyProtection="1">
      <alignment vertical="center"/>
    </xf>
    <xf numFmtId="0" fontId="15" fillId="8" borderId="31" xfId="0" applyFont="1" applyFill="1" applyBorder="1" applyAlignment="1" applyProtection="1">
      <alignment horizontal="center" vertical="center"/>
      <protection locked="0"/>
    </xf>
    <xf numFmtId="0" fontId="15" fillId="6" borderId="41" xfId="0" applyFont="1" applyFill="1" applyBorder="1" applyAlignment="1" applyProtection="1">
      <alignment horizontal="left" vertical="center"/>
    </xf>
    <xf numFmtId="4" fontId="12" fillId="0" borderId="0" xfId="5" applyNumberFormat="1" applyFont="1" applyFill="1" applyBorder="1" applyAlignment="1" applyProtection="1">
      <alignment horizontal="right" vertical="center"/>
      <protection locked="0"/>
    </xf>
    <xf numFmtId="4" fontId="6" fillId="0" borderId="0" xfId="5" applyNumberFormat="1" applyFont="1" applyFill="1" applyBorder="1" applyAlignment="1" applyProtection="1">
      <alignment horizontal="right" vertical="center"/>
      <protection locked="0"/>
    </xf>
    <xf numFmtId="4" fontId="12" fillId="0" borderId="0" xfId="5" applyNumberFormat="1" applyFont="1" applyFill="1" applyBorder="1" applyAlignment="1" applyProtection="1">
      <alignment horizontal="right" vertical="center"/>
      <protection locked="0"/>
    </xf>
    <xf numFmtId="4" fontId="12" fillId="0" borderId="0" xfId="5" applyNumberFormat="1" applyFont="1" applyFill="1" applyBorder="1" applyAlignment="1" applyProtection="1">
      <alignment horizontal="right" vertical="center"/>
      <protection locked="0"/>
    </xf>
    <xf numFmtId="0" fontId="5" fillId="7" borderId="38" xfId="0" applyFont="1" applyFill="1" applyBorder="1" applyAlignment="1" applyProtection="1">
      <alignment horizontal="center" vertical="center"/>
      <protection locked="0"/>
    </xf>
    <xf numFmtId="0" fontId="5" fillId="7" borderId="31" xfId="0" applyFont="1" applyFill="1" applyBorder="1" applyAlignment="1" applyProtection="1">
      <alignment horizontal="center" vertical="center"/>
      <protection locked="0"/>
    </xf>
    <xf numFmtId="4" fontId="6" fillId="0" borderId="0" xfId="5" applyNumberFormat="1" applyFont="1" applyFill="1" applyBorder="1" applyAlignment="1" applyProtection="1">
      <alignment horizontal="right" vertical="center"/>
      <protection locked="0"/>
    </xf>
    <xf numFmtId="4" fontId="12" fillId="0" borderId="0" xfId="5" applyNumberFormat="1" applyFont="1" applyFill="1" applyBorder="1" applyAlignment="1" applyProtection="1">
      <alignment horizontal="right" vertical="center"/>
      <protection locked="0"/>
    </xf>
    <xf numFmtId="4" fontId="6" fillId="0" borderId="0" xfId="5" applyNumberFormat="1" applyFont="1" applyFill="1" applyBorder="1" applyAlignment="1" applyProtection="1">
      <alignment horizontal="right" vertical="center"/>
      <protection locked="0"/>
    </xf>
    <xf numFmtId="4" fontId="12" fillId="0" borderId="0" xfId="5" applyNumberFormat="1" applyFont="1" applyFill="1" applyBorder="1" applyAlignment="1" applyProtection="1">
      <alignment horizontal="right" vertical="center"/>
      <protection locked="0"/>
    </xf>
    <xf numFmtId="4" fontId="12" fillId="0" borderId="0" xfId="5" applyNumberFormat="1" applyFont="1" applyFill="1" applyBorder="1" applyAlignment="1" applyProtection="1">
      <alignment horizontal="right" vertical="center"/>
      <protection locked="0"/>
    </xf>
    <xf numFmtId="4" fontId="12" fillId="0" borderId="0" xfId="5" applyNumberFormat="1" applyFont="1" applyFill="1" applyBorder="1" applyAlignment="1" applyProtection="1">
      <alignment horizontal="right" vertical="center"/>
      <protection locked="0"/>
    </xf>
    <xf numFmtId="0" fontId="15" fillId="8" borderId="22" xfId="0" applyNumberFormat="1" applyFont="1" applyFill="1" applyBorder="1" applyAlignment="1" applyProtection="1">
      <alignment horizontal="center" vertical="center"/>
      <protection locked="0"/>
    </xf>
    <xf numFmtId="0" fontId="15" fillId="8" borderId="29" xfId="0" applyNumberFormat="1" applyFont="1" applyFill="1" applyBorder="1" applyAlignment="1" applyProtection="1">
      <alignment horizontal="center" vertical="center"/>
      <protection locked="0"/>
    </xf>
    <xf numFmtId="49" fontId="15" fillId="8" borderId="22" xfId="0" applyNumberFormat="1" applyFont="1" applyFill="1" applyBorder="1" applyAlignment="1" applyProtection="1">
      <alignment horizontal="center" vertical="center"/>
      <protection locked="0"/>
    </xf>
    <xf numFmtId="49" fontId="15" fillId="8" borderId="29" xfId="0" applyNumberFormat="1" applyFont="1" applyFill="1" applyBorder="1" applyAlignment="1" applyProtection="1">
      <alignment horizontal="center" vertical="center"/>
      <protection locked="0"/>
    </xf>
    <xf numFmtId="0" fontId="1" fillId="8" borderId="22" xfId="0" applyFont="1" applyFill="1" applyBorder="1" applyAlignment="1" applyProtection="1">
      <alignment horizontal="left" vertical="center" wrapText="1"/>
      <protection locked="0"/>
    </xf>
    <xf numFmtId="0" fontId="1" fillId="8" borderId="23" xfId="0" applyFont="1" applyFill="1" applyBorder="1" applyAlignment="1" applyProtection="1">
      <alignment horizontal="left" vertical="center" wrapText="1"/>
      <protection locked="0"/>
    </xf>
    <xf numFmtId="0" fontId="1" fillId="8" borderId="29" xfId="0" applyFont="1" applyFill="1" applyBorder="1" applyAlignment="1" applyProtection="1">
      <alignment horizontal="left" vertical="center" wrapText="1"/>
      <protection locked="0"/>
    </xf>
    <xf numFmtId="0" fontId="19" fillId="8" borderId="22" xfId="0" applyFont="1" applyFill="1" applyBorder="1" applyAlignment="1" applyProtection="1">
      <alignment horizontal="center" vertical="center"/>
      <protection locked="0"/>
    </xf>
    <xf numFmtId="0" fontId="19" fillId="8" borderId="29" xfId="0" applyFont="1" applyFill="1" applyBorder="1" applyAlignment="1" applyProtection="1">
      <alignment horizontal="center" vertical="center"/>
      <protection locked="0"/>
    </xf>
    <xf numFmtId="4" fontId="19" fillId="8" borderId="22" xfId="0" applyNumberFormat="1" applyFont="1" applyFill="1" applyBorder="1" applyAlignment="1" applyProtection="1">
      <alignment horizontal="right" vertical="center"/>
      <protection locked="0"/>
    </xf>
    <xf numFmtId="4" fontId="19" fillId="8" borderId="23" xfId="0" applyNumberFormat="1" applyFont="1" applyFill="1" applyBorder="1" applyAlignment="1" applyProtection="1">
      <alignment horizontal="right" vertical="center"/>
      <protection locked="0"/>
    </xf>
    <xf numFmtId="4" fontId="19" fillId="8" borderId="29" xfId="0" applyNumberFormat="1" applyFont="1" applyFill="1" applyBorder="1" applyAlignment="1" applyProtection="1">
      <alignment horizontal="right" vertical="center"/>
      <protection locked="0"/>
    </xf>
    <xf numFmtId="4" fontId="25" fillId="0" borderId="22" xfId="5" applyNumberFormat="1" applyFont="1" applyFill="1" applyBorder="1" applyAlignment="1" applyProtection="1">
      <alignment horizontal="right" vertical="center"/>
      <protection locked="0"/>
    </xf>
    <xf numFmtId="4" fontId="25" fillId="0" borderId="23" xfId="5" applyNumberFormat="1" applyFont="1" applyFill="1" applyBorder="1" applyAlignment="1" applyProtection="1">
      <alignment horizontal="right" vertical="center"/>
      <protection locked="0"/>
    </xf>
    <xf numFmtId="4" fontId="25" fillId="0" borderId="29" xfId="5" applyNumberFormat="1" applyFont="1" applyFill="1" applyBorder="1" applyAlignment="1" applyProtection="1">
      <alignment horizontal="right" vertical="center"/>
      <protection locked="0"/>
    </xf>
    <xf numFmtId="4" fontId="19" fillId="0" borderId="22" xfId="5" applyNumberFormat="1" applyFont="1" applyFill="1" applyBorder="1" applyAlignment="1" applyProtection="1">
      <alignment horizontal="right" vertical="center"/>
    </xf>
    <xf numFmtId="4" fontId="19" fillId="0" borderId="23" xfId="5" applyNumberFormat="1" applyFont="1" applyFill="1" applyBorder="1" applyAlignment="1" applyProtection="1">
      <alignment horizontal="right" vertical="center"/>
    </xf>
    <xf numFmtId="4" fontId="19" fillId="0" borderId="65" xfId="5" applyNumberFormat="1" applyFont="1" applyFill="1" applyBorder="1" applyAlignment="1" applyProtection="1">
      <alignment horizontal="right" vertical="center"/>
    </xf>
    <xf numFmtId="4" fontId="19" fillId="5" borderId="60" xfId="5" applyNumberFormat="1" applyFont="1" applyFill="1" applyBorder="1" applyAlignment="1" applyProtection="1">
      <alignment horizontal="right" vertical="center"/>
    </xf>
    <xf numFmtId="4" fontId="19" fillId="5" borderId="23" xfId="5" applyNumberFormat="1" applyFont="1" applyFill="1" applyBorder="1" applyAlignment="1" applyProtection="1">
      <alignment horizontal="right" vertical="center"/>
    </xf>
    <xf numFmtId="4" fontId="19" fillId="5" borderId="29" xfId="5" applyNumberFormat="1" applyFont="1" applyFill="1" applyBorder="1" applyAlignment="1" applyProtection="1">
      <alignment horizontal="right" vertical="center"/>
    </xf>
    <xf numFmtId="4" fontId="19" fillId="5" borderId="14" xfId="5" applyNumberFormat="1" applyFont="1" applyFill="1" applyBorder="1" applyAlignment="1" applyProtection="1">
      <alignment horizontal="right" vertical="center"/>
    </xf>
    <xf numFmtId="4" fontId="19" fillId="5" borderId="64" xfId="5" applyNumberFormat="1" applyFont="1" applyFill="1" applyBorder="1" applyAlignment="1" applyProtection="1">
      <alignment horizontal="right" vertical="center"/>
    </xf>
    <xf numFmtId="0" fontId="15" fillId="6" borderId="22" xfId="0" applyNumberFormat="1" applyFont="1" applyFill="1" applyBorder="1" applyAlignment="1" applyProtection="1">
      <alignment horizontal="center" vertical="center"/>
      <protection locked="0"/>
    </xf>
    <xf numFmtId="0" fontId="15" fillId="6" borderId="29" xfId="0" applyNumberFormat="1" applyFont="1" applyFill="1" applyBorder="1" applyAlignment="1" applyProtection="1">
      <alignment horizontal="center" vertical="center"/>
      <protection locked="0"/>
    </xf>
    <xf numFmtId="4" fontId="25" fillId="6" borderId="22" xfId="5" applyNumberFormat="1" applyFont="1" applyFill="1" applyBorder="1" applyAlignment="1" applyProtection="1">
      <alignment horizontal="right" vertical="center"/>
      <protection locked="0"/>
    </xf>
    <xf numFmtId="4" fontId="25" fillId="6" borderId="23" xfId="5" applyNumberFormat="1" applyFont="1" applyFill="1" applyBorder="1" applyAlignment="1" applyProtection="1">
      <alignment horizontal="right" vertical="center"/>
      <protection locked="0"/>
    </xf>
    <xf numFmtId="4" fontId="25" fillId="6" borderId="29" xfId="5" applyNumberFormat="1" applyFont="1" applyFill="1" applyBorder="1" applyAlignment="1" applyProtection="1">
      <alignment horizontal="right" vertical="center"/>
      <protection locked="0"/>
    </xf>
    <xf numFmtId="4" fontId="19" fillId="5" borderId="22" xfId="5" applyNumberFormat="1" applyFont="1" applyFill="1" applyBorder="1" applyAlignment="1" applyProtection="1">
      <alignment horizontal="right" vertical="center"/>
    </xf>
    <xf numFmtId="4" fontId="19" fillId="5" borderId="65" xfId="5" applyNumberFormat="1" applyFont="1" applyFill="1" applyBorder="1" applyAlignment="1" applyProtection="1">
      <alignment horizontal="right" vertical="center"/>
    </xf>
    <xf numFmtId="0" fontId="15" fillId="8" borderId="22" xfId="0" applyFont="1" applyFill="1" applyBorder="1" applyAlignment="1" applyProtection="1">
      <alignment horizontal="left" vertical="center" wrapText="1"/>
      <protection locked="0"/>
    </xf>
    <xf numFmtId="0" fontId="15" fillId="8" borderId="23" xfId="0" applyFont="1" applyFill="1" applyBorder="1" applyAlignment="1" applyProtection="1">
      <alignment horizontal="left" vertical="center" wrapText="1"/>
      <protection locked="0"/>
    </xf>
    <xf numFmtId="0" fontId="15" fillId="8" borderId="29" xfId="0" applyFont="1" applyFill="1" applyBorder="1" applyAlignment="1" applyProtection="1">
      <alignment horizontal="left" vertical="center" wrapText="1"/>
      <protection locked="0"/>
    </xf>
    <xf numFmtId="0" fontId="15" fillId="8" borderId="22" xfId="0" applyFont="1" applyFill="1" applyBorder="1" applyAlignment="1" applyProtection="1">
      <alignment horizontal="center" vertical="center"/>
      <protection locked="0"/>
    </xf>
    <xf numFmtId="0" fontId="15" fillId="8" borderId="29" xfId="0" applyFont="1" applyFill="1" applyBorder="1" applyAlignment="1" applyProtection="1">
      <alignment horizontal="center" vertical="center"/>
      <protection locked="0"/>
    </xf>
    <xf numFmtId="4" fontId="19" fillId="0" borderId="32" xfId="5" applyNumberFormat="1" applyFont="1" applyFill="1" applyBorder="1" applyAlignment="1" applyProtection="1">
      <alignment horizontal="right" vertical="center"/>
    </xf>
    <xf numFmtId="4" fontId="19" fillId="0" borderId="33" xfId="5" applyNumberFormat="1" applyFont="1" applyFill="1" applyBorder="1" applyAlignment="1" applyProtection="1">
      <alignment horizontal="right" vertical="center"/>
    </xf>
    <xf numFmtId="4" fontId="19" fillId="0" borderId="34" xfId="5" applyNumberFormat="1" applyFont="1" applyFill="1" applyBorder="1" applyAlignment="1" applyProtection="1">
      <alignment horizontal="right" vertical="center"/>
    </xf>
    <xf numFmtId="4" fontId="19" fillId="5" borderId="31" xfId="5" applyNumberFormat="1" applyFont="1" applyFill="1" applyBorder="1" applyAlignment="1" applyProtection="1">
      <alignment horizontal="right" vertical="center"/>
    </xf>
    <xf numFmtId="4" fontId="3" fillId="7" borderId="14" xfId="5" applyNumberFormat="1" applyFont="1" applyFill="1" applyBorder="1" applyAlignment="1" applyProtection="1">
      <alignment horizontal="right" vertical="center"/>
    </xf>
    <xf numFmtId="4" fontId="3" fillId="7" borderId="64" xfId="5" applyNumberFormat="1" applyFont="1" applyFill="1" applyBorder="1" applyAlignment="1" applyProtection="1">
      <alignment horizontal="right" vertical="center"/>
    </xf>
    <xf numFmtId="4" fontId="25" fillId="0" borderId="22" xfId="5" applyNumberFormat="1" applyFont="1" applyFill="1" applyBorder="1" applyAlignment="1" applyProtection="1">
      <alignment horizontal="right" vertical="center" wrapText="1"/>
      <protection locked="0"/>
    </xf>
    <xf numFmtId="4" fontId="19" fillId="7" borderId="31" xfId="5" applyNumberFormat="1" applyFont="1" applyFill="1" applyBorder="1" applyAlignment="1" applyProtection="1">
      <alignment horizontal="right" vertical="center"/>
    </xf>
    <xf numFmtId="4" fontId="19" fillId="7" borderId="14" xfId="5" applyNumberFormat="1" applyFont="1" applyFill="1" applyBorder="1" applyAlignment="1" applyProtection="1">
      <alignment horizontal="right" vertical="center"/>
    </xf>
    <xf numFmtId="0" fontId="1" fillId="8" borderId="22" xfId="0" applyFont="1" applyFill="1" applyBorder="1" applyAlignment="1" applyProtection="1">
      <alignment horizontal="left" vertical="top" wrapText="1"/>
      <protection locked="0"/>
    </xf>
    <xf numFmtId="0" fontId="1" fillId="8" borderId="23" xfId="0" applyFont="1" applyFill="1" applyBorder="1" applyAlignment="1" applyProtection="1">
      <alignment horizontal="left" vertical="top" wrapText="1"/>
      <protection locked="0"/>
    </xf>
    <xf numFmtId="0" fontId="1" fillId="8" borderId="29" xfId="0" applyFont="1" applyFill="1" applyBorder="1" applyAlignment="1" applyProtection="1">
      <alignment horizontal="left" vertical="top" wrapText="1"/>
      <protection locked="0"/>
    </xf>
    <xf numFmtId="0" fontId="15" fillId="7" borderId="22" xfId="0" applyNumberFormat="1" applyFont="1" applyFill="1" applyBorder="1" applyAlignment="1" applyProtection="1">
      <alignment horizontal="center" vertical="center"/>
      <protection locked="0"/>
    </xf>
    <xf numFmtId="0" fontId="15" fillId="7" borderId="29" xfId="0" applyNumberFormat="1" applyFont="1" applyFill="1" applyBorder="1" applyAlignment="1" applyProtection="1">
      <alignment horizontal="center" vertical="center"/>
      <protection locked="0"/>
    </xf>
    <xf numFmtId="49" fontId="15" fillId="7" borderId="22" xfId="0" applyNumberFormat="1" applyFont="1" applyFill="1" applyBorder="1" applyAlignment="1" applyProtection="1">
      <alignment horizontal="center" vertical="center"/>
      <protection locked="0"/>
    </xf>
    <xf numFmtId="49" fontId="15" fillId="7" borderId="29" xfId="0" applyNumberFormat="1" applyFont="1" applyFill="1" applyBorder="1" applyAlignment="1" applyProtection="1">
      <alignment horizontal="center" vertical="center"/>
      <protection locked="0"/>
    </xf>
    <xf numFmtId="0" fontId="2" fillId="7" borderId="22" xfId="0" applyFont="1" applyFill="1" applyBorder="1" applyAlignment="1" applyProtection="1">
      <alignment horizontal="left" vertical="center" wrapText="1"/>
      <protection locked="0"/>
    </xf>
    <xf numFmtId="0" fontId="2" fillId="7" borderId="23" xfId="0" applyFont="1" applyFill="1" applyBorder="1" applyAlignment="1" applyProtection="1">
      <alignment horizontal="left" vertical="center" wrapText="1"/>
      <protection locked="0"/>
    </xf>
    <xf numFmtId="0" fontId="2" fillId="7" borderId="29" xfId="0" applyFont="1" applyFill="1" applyBorder="1" applyAlignment="1" applyProtection="1">
      <alignment horizontal="left" vertical="center" wrapText="1"/>
      <protection locked="0"/>
    </xf>
    <xf numFmtId="0" fontId="10" fillId="7" borderId="22" xfId="0" applyFont="1" applyFill="1" applyBorder="1" applyAlignment="1" applyProtection="1">
      <alignment horizontal="center" vertical="center"/>
      <protection locked="0"/>
    </xf>
    <xf numFmtId="0" fontId="10" fillId="7" borderId="29" xfId="0" applyFont="1" applyFill="1" applyBorder="1" applyAlignment="1" applyProtection="1">
      <alignment horizontal="center" vertical="center"/>
      <protection locked="0"/>
    </xf>
    <xf numFmtId="4" fontId="19" fillId="7" borderId="22" xfId="0" applyNumberFormat="1" applyFont="1" applyFill="1" applyBorder="1" applyAlignment="1" applyProtection="1">
      <alignment horizontal="right" vertical="center"/>
      <protection locked="0"/>
    </xf>
    <xf numFmtId="4" fontId="19" fillId="7" borderId="23" xfId="0" applyNumberFormat="1" applyFont="1" applyFill="1" applyBorder="1" applyAlignment="1" applyProtection="1">
      <alignment horizontal="right" vertical="center"/>
      <protection locked="0"/>
    </xf>
    <xf numFmtId="4" fontId="19" fillId="7" borderId="29" xfId="0" applyNumberFormat="1" applyFont="1" applyFill="1" applyBorder="1" applyAlignment="1" applyProtection="1">
      <alignment horizontal="right" vertical="center"/>
      <protection locked="0"/>
    </xf>
    <xf numFmtId="4" fontId="25" fillId="7" borderId="22" xfId="5" applyNumberFormat="1" applyFont="1" applyFill="1" applyBorder="1" applyAlignment="1" applyProtection="1">
      <alignment horizontal="right" vertical="center"/>
      <protection locked="0"/>
    </xf>
    <xf numFmtId="4" fontId="25" fillId="7" borderId="23" xfId="5" applyNumberFormat="1" applyFont="1" applyFill="1" applyBorder="1" applyAlignment="1" applyProtection="1">
      <alignment horizontal="right" vertical="center"/>
      <protection locked="0"/>
    </xf>
    <xf numFmtId="4" fontId="25" fillId="7" borderId="29" xfId="5" applyNumberFormat="1" applyFont="1" applyFill="1" applyBorder="1" applyAlignment="1" applyProtection="1">
      <alignment horizontal="right" vertical="center"/>
      <protection locked="0"/>
    </xf>
    <xf numFmtId="4" fontId="19" fillId="7" borderId="32" xfId="5" applyNumberFormat="1" applyFont="1" applyFill="1" applyBorder="1" applyAlignment="1" applyProtection="1">
      <alignment horizontal="right" vertical="center"/>
    </xf>
    <xf numFmtId="4" fontId="19" fillId="7" borderId="33" xfId="5" applyNumberFormat="1" applyFont="1" applyFill="1" applyBorder="1" applyAlignment="1" applyProtection="1">
      <alignment horizontal="right" vertical="center"/>
    </xf>
    <xf numFmtId="4" fontId="19" fillId="7" borderId="34" xfId="5" applyNumberFormat="1" applyFont="1" applyFill="1" applyBorder="1" applyAlignment="1" applyProtection="1">
      <alignment horizontal="right" vertical="center"/>
    </xf>
    <xf numFmtId="4" fontId="19" fillId="7" borderId="22" xfId="5" applyNumberFormat="1" applyFont="1" applyFill="1" applyBorder="1" applyAlignment="1" applyProtection="1">
      <alignment horizontal="right" vertical="center"/>
    </xf>
    <xf numFmtId="4" fontId="19" fillId="7" borderId="23" xfId="5" applyNumberFormat="1" applyFont="1" applyFill="1" applyBorder="1" applyAlignment="1" applyProtection="1">
      <alignment horizontal="right" vertical="center"/>
    </xf>
    <xf numFmtId="4" fontId="19" fillId="7" borderId="65" xfId="5" applyNumberFormat="1" applyFont="1" applyFill="1" applyBorder="1" applyAlignment="1" applyProtection="1">
      <alignment horizontal="right" vertical="center"/>
    </xf>
    <xf numFmtId="4" fontId="19" fillId="7" borderId="60" xfId="5" applyNumberFormat="1" applyFont="1" applyFill="1" applyBorder="1" applyAlignment="1" applyProtection="1">
      <alignment horizontal="right" vertical="center"/>
    </xf>
    <xf numFmtId="4" fontId="19" fillId="7" borderId="29" xfId="5" applyNumberFormat="1" applyFont="1" applyFill="1" applyBorder="1" applyAlignment="1" applyProtection="1">
      <alignment horizontal="right" vertical="center"/>
    </xf>
    <xf numFmtId="4" fontId="3" fillId="7" borderId="22" xfId="5" applyNumberFormat="1" applyFont="1" applyFill="1" applyBorder="1" applyAlignment="1" applyProtection="1">
      <alignment horizontal="right" vertical="center"/>
    </xf>
    <xf numFmtId="4" fontId="3" fillId="7" borderId="23" xfId="5" applyNumberFormat="1" applyFont="1" applyFill="1" applyBorder="1" applyAlignment="1" applyProtection="1">
      <alignment horizontal="right" vertical="center"/>
    </xf>
    <xf numFmtId="4" fontId="3" fillId="7" borderId="65" xfId="5" applyNumberFormat="1" applyFont="1" applyFill="1" applyBorder="1" applyAlignment="1" applyProtection="1">
      <alignment horizontal="right" vertical="center"/>
    </xf>
    <xf numFmtId="0" fontId="1" fillId="6" borderId="22" xfId="0" applyFont="1" applyFill="1" applyBorder="1" applyAlignment="1" applyProtection="1">
      <alignment horizontal="left" vertical="center" wrapText="1"/>
      <protection locked="0"/>
    </xf>
    <xf numFmtId="0" fontId="1" fillId="6" borderId="23" xfId="0" applyFont="1" applyFill="1" applyBorder="1" applyAlignment="1" applyProtection="1">
      <alignment horizontal="left" vertical="center" wrapText="1"/>
      <protection locked="0"/>
    </xf>
    <xf numFmtId="0" fontId="1" fillId="6" borderId="29" xfId="0" applyFont="1" applyFill="1" applyBorder="1" applyAlignment="1" applyProtection="1">
      <alignment horizontal="left" vertical="center" wrapText="1"/>
      <protection locked="0"/>
    </xf>
    <xf numFmtId="4" fontId="19" fillId="6" borderId="22" xfId="0" applyNumberFormat="1" applyFont="1" applyFill="1" applyBorder="1" applyAlignment="1" applyProtection="1">
      <alignment horizontal="right" vertical="center"/>
      <protection locked="0"/>
    </xf>
    <xf numFmtId="4" fontId="19" fillId="6" borderId="23" xfId="0" applyNumberFormat="1" applyFont="1" applyFill="1" applyBorder="1" applyAlignment="1" applyProtection="1">
      <alignment horizontal="right" vertical="center"/>
      <protection locked="0"/>
    </xf>
    <xf numFmtId="4" fontId="19" fillId="6" borderId="29" xfId="0" applyNumberFormat="1" applyFont="1" applyFill="1" applyBorder="1" applyAlignment="1" applyProtection="1">
      <alignment horizontal="right" vertical="center"/>
      <protection locked="0"/>
    </xf>
    <xf numFmtId="4" fontId="12" fillId="0" borderId="0" xfId="5" applyNumberFormat="1" applyFont="1" applyFill="1" applyBorder="1" applyAlignment="1" applyProtection="1">
      <alignment horizontal="right" vertical="center"/>
      <protection locked="0"/>
    </xf>
    <xf numFmtId="4" fontId="6" fillId="0" borderId="0" xfId="5" applyNumberFormat="1" applyFont="1" applyFill="1" applyBorder="1" applyAlignment="1" applyProtection="1">
      <alignment horizontal="center" vertical="center"/>
      <protection locked="0"/>
    </xf>
    <xf numFmtId="4" fontId="6" fillId="0" borderId="0" xfId="5" applyNumberFormat="1" applyFont="1" applyFill="1" applyBorder="1" applyAlignment="1" applyProtection="1">
      <alignment horizontal="right" vertical="center"/>
      <protection locked="0"/>
    </xf>
    <xf numFmtId="165" fontId="6" fillId="0" borderId="0" xfId="5" applyFont="1" applyFill="1" applyBorder="1" applyAlignment="1" applyProtection="1">
      <alignment horizontal="right" vertical="center"/>
      <protection locked="0"/>
    </xf>
    <xf numFmtId="0" fontId="13" fillId="4" borderId="41" xfId="0" applyFont="1" applyFill="1" applyBorder="1" applyAlignment="1" applyProtection="1">
      <alignment horizontal="left" vertical="center"/>
      <protection locked="0"/>
    </xf>
    <xf numFmtId="0" fontId="13" fillId="4" borderId="19" xfId="0" applyFont="1" applyFill="1" applyBorder="1" applyAlignment="1" applyProtection="1">
      <alignment horizontal="left" vertical="center"/>
      <protection locked="0"/>
    </xf>
    <xf numFmtId="0" fontId="13" fillId="4" borderId="27" xfId="0" applyFont="1" applyFill="1" applyBorder="1" applyAlignment="1" applyProtection="1">
      <alignment horizontal="left" vertical="center"/>
      <protection locked="0"/>
    </xf>
    <xf numFmtId="166" fontId="13" fillId="4" borderId="18" xfId="0" applyNumberFormat="1" applyFont="1" applyFill="1" applyBorder="1" applyAlignment="1" applyProtection="1">
      <alignment horizontal="left" vertical="center"/>
      <protection locked="0"/>
    </xf>
    <xf numFmtId="166" fontId="13" fillId="4" borderId="19" xfId="0" applyNumberFormat="1" applyFont="1" applyFill="1" applyBorder="1" applyAlignment="1" applyProtection="1">
      <alignment horizontal="left" vertical="center"/>
      <protection locked="0"/>
    </xf>
    <xf numFmtId="166" fontId="13" fillId="4" borderId="27" xfId="0" applyNumberFormat="1" applyFont="1" applyFill="1" applyBorder="1" applyAlignment="1" applyProtection="1">
      <alignment horizontal="left" vertical="center"/>
      <protection locked="0"/>
    </xf>
    <xf numFmtId="166" fontId="17" fillId="7" borderId="18" xfId="0" applyNumberFormat="1" applyFont="1" applyFill="1" applyBorder="1" applyAlignment="1" applyProtection="1">
      <alignment horizontal="left" vertical="center"/>
      <protection locked="0"/>
    </xf>
    <xf numFmtId="166" fontId="17" fillId="7" borderId="19" xfId="0" applyNumberFormat="1" applyFont="1" applyFill="1" applyBorder="1" applyAlignment="1" applyProtection="1">
      <alignment horizontal="left" vertical="center"/>
      <protection locked="0"/>
    </xf>
    <xf numFmtId="166" fontId="17" fillId="7" borderId="57" xfId="0" applyNumberFormat="1" applyFont="1" applyFill="1" applyBorder="1" applyAlignment="1" applyProtection="1">
      <alignment horizontal="left" vertical="center"/>
      <protection locked="0"/>
    </xf>
    <xf numFmtId="0" fontId="5" fillId="3" borderId="16" xfId="0" applyFont="1" applyFill="1" applyBorder="1" applyAlignment="1" applyProtection="1">
      <alignment horizontal="center" vertical="center"/>
    </xf>
    <xf numFmtId="0" fontId="5" fillId="3" borderId="17" xfId="0" applyFont="1" applyFill="1" applyBorder="1" applyAlignment="1" applyProtection="1">
      <alignment horizontal="center" vertical="center"/>
    </xf>
    <xf numFmtId="0" fontId="5" fillId="3" borderId="18" xfId="0" applyFont="1" applyFill="1" applyBorder="1" applyAlignment="1" applyProtection="1">
      <alignment horizontal="center" vertical="center"/>
    </xf>
    <xf numFmtId="0" fontId="5" fillId="3" borderId="19" xfId="0" applyFont="1" applyFill="1" applyBorder="1" applyAlignment="1" applyProtection="1">
      <alignment horizontal="center" vertical="center"/>
    </xf>
    <xf numFmtId="0" fontId="17" fillId="3" borderId="43" xfId="0" applyFont="1" applyFill="1" applyBorder="1" applyAlignment="1" applyProtection="1">
      <alignment horizontal="right" vertical="center"/>
    </xf>
    <xf numFmtId="0" fontId="17" fillId="3" borderId="17" xfId="0" applyFont="1" applyFill="1" applyBorder="1" applyAlignment="1" applyProtection="1">
      <alignment horizontal="right" vertical="center"/>
    </xf>
    <xf numFmtId="0" fontId="17" fillId="3" borderId="26" xfId="0" applyFont="1" applyFill="1" applyBorder="1" applyAlignment="1" applyProtection="1">
      <alignment horizontal="right" vertical="center"/>
    </xf>
    <xf numFmtId="0" fontId="17" fillId="3" borderId="44" xfId="0" applyFont="1" applyFill="1" applyBorder="1" applyAlignment="1" applyProtection="1">
      <alignment horizontal="right" vertical="center"/>
    </xf>
    <xf numFmtId="0" fontId="17" fillId="3" borderId="19" xfId="0" applyFont="1" applyFill="1" applyBorder="1" applyAlignment="1" applyProtection="1">
      <alignment horizontal="right" vertical="center"/>
    </xf>
    <xf numFmtId="0" fontId="17" fillId="3" borderId="27" xfId="0" applyFont="1" applyFill="1" applyBorder="1" applyAlignment="1" applyProtection="1">
      <alignment horizontal="right" vertical="center"/>
    </xf>
    <xf numFmtId="10" fontId="17" fillId="5" borderId="16" xfId="3" applyNumberFormat="1" applyFont="1" applyFill="1" applyBorder="1" applyAlignment="1" applyProtection="1">
      <alignment horizontal="center" vertical="center"/>
    </xf>
    <xf numFmtId="10" fontId="17" fillId="5" borderId="17" xfId="3" applyNumberFormat="1" applyFont="1" applyFill="1" applyBorder="1" applyAlignment="1" applyProtection="1">
      <alignment horizontal="center" vertical="center"/>
    </xf>
    <xf numFmtId="10" fontId="17" fillId="5" borderId="58" xfId="3" applyNumberFormat="1" applyFont="1" applyFill="1" applyBorder="1" applyAlignment="1" applyProtection="1">
      <alignment horizontal="center" vertical="center"/>
    </xf>
    <xf numFmtId="10" fontId="17" fillId="5" borderId="18" xfId="3" applyNumberFormat="1" applyFont="1" applyFill="1" applyBorder="1" applyAlignment="1" applyProtection="1">
      <alignment horizontal="center" vertical="center"/>
    </xf>
    <xf numFmtId="10" fontId="17" fillId="5" borderId="19" xfId="3" applyNumberFormat="1" applyFont="1" applyFill="1" applyBorder="1" applyAlignment="1" applyProtection="1">
      <alignment horizontal="center" vertical="center"/>
    </xf>
    <xf numFmtId="10" fontId="17" fillId="5" borderId="57" xfId="3" applyNumberFormat="1" applyFont="1" applyFill="1" applyBorder="1" applyAlignment="1" applyProtection="1">
      <alignment horizontal="center" vertical="center"/>
    </xf>
    <xf numFmtId="10" fontId="6" fillId="6" borderId="21" xfId="0" applyNumberFormat="1" applyFont="1" applyFill="1" applyBorder="1" applyAlignment="1" applyProtection="1">
      <alignment horizontal="center" vertical="center"/>
    </xf>
    <xf numFmtId="0" fontId="2" fillId="3" borderId="56" xfId="0" applyFont="1" applyFill="1" applyBorder="1" applyAlignment="1" applyProtection="1">
      <alignment horizontal="center" vertical="center" textRotation="90"/>
    </xf>
    <xf numFmtId="0" fontId="2" fillId="3" borderId="62" xfId="0" applyFont="1" applyFill="1" applyBorder="1" applyAlignment="1" applyProtection="1">
      <alignment horizontal="center" vertical="center" textRotation="90"/>
    </xf>
    <xf numFmtId="0" fontId="2" fillId="3" borderId="63" xfId="0" applyFont="1" applyFill="1" applyBorder="1" applyAlignment="1" applyProtection="1">
      <alignment horizontal="center" vertical="center" textRotation="90"/>
    </xf>
    <xf numFmtId="0" fontId="2" fillId="3" borderId="16" xfId="0" applyFont="1" applyFill="1" applyBorder="1" applyAlignment="1" applyProtection="1">
      <alignment horizontal="center" vertical="center"/>
    </xf>
    <xf numFmtId="0" fontId="2" fillId="3" borderId="17" xfId="0" applyFont="1" applyFill="1" applyBorder="1" applyAlignment="1" applyProtection="1">
      <alignment horizontal="center" vertical="center"/>
    </xf>
    <xf numFmtId="0" fontId="2" fillId="3" borderId="26" xfId="0" applyFont="1" applyFill="1" applyBorder="1" applyAlignment="1" applyProtection="1">
      <alignment horizontal="center" vertical="center"/>
    </xf>
    <xf numFmtId="0" fontId="2" fillId="3" borderId="11" xfId="0" applyFont="1" applyFill="1" applyBorder="1" applyAlignment="1" applyProtection="1">
      <alignment horizontal="center" vertical="center"/>
    </xf>
    <xf numFmtId="0" fontId="2" fillId="3" borderId="0" xfId="0" applyFont="1" applyFill="1" applyBorder="1" applyAlignment="1" applyProtection="1">
      <alignment horizontal="center" vertical="center"/>
    </xf>
    <xf numFmtId="0" fontId="2" fillId="3" borderId="15" xfId="0" applyFont="1" applyFill="1" applyBorder="1" applyAlignment="1" applyProtection="1">
      <alignment horizontal="center" vertical="center"/>
    </xf>
    <xf numFmtId="0" fontId="2" fillId="3" borderId="18" xfId="0" applyFont="1" applyFill="1" applyBorder="1" applyAlignment="1" applyProtection="1">
      <alignment horizontal="center" vertical="center"/>
    </xf>
    <xf numFmtId="0" fontId="2" fillId="3" borderId="19" xfId="0" applyFont="1" applyFill="1" applyBorder="1" applyAlignment="1" applyProtection="1">
      <alignment horizontal="center" vertical="center"/>
    </xf>
    <xf numFmtId="0" fontId="2" fillId="3" borderId="27" xfId="0" applyFont="1" applyFill="1" applyBorder="1" applyAlignment="1" applyProtection="1">
      <alignment horizontal="center" vertical="center"/>
    </xf>
    <xf numFmtId="167" fontId="2" fillId="3" borderId="16" xfId="0" applyNumberFormat="1" applyFont="1" applyFill="1" applyBorder="1" applyAlignment="1" applyProtection="1">
      <alignment horizontal="center" vertical="center"/>
    </xf>
    <xf numFmtId="167" fontId="2" fillId="3" borderId="17" xfId="0" applyNumberFormat="1" applyFont="1" applyFill="1" applyBorder="1" applyAlignment="1" applyProtection="1">
      <alignment horizontal="center" vertical="center"/>
    </xf>
    <xf numFmtId="167" fontId="2" fillId="3" borderId="26" xfId="0" applyNumberFormat="1" applyFont="1" applyFill="1" applyBorder="1" applyAlignment="1" applyProtection="1">
      <alignment horizontal="center" vertical="center"/>
    </xf>
    <xf numFmtId="167" fontId="2" fillId="3" borderId="11" xfId="0" applyNumberFormat="1" applyFont="1" applyFill="1" applyBorder="1" applyAlignment="1" applyProtection="1">
      <alignment horizontal="center" vertical="center"/>
    </xf>
    <xf numFmtId="167" fontId="2" fillId="3" borderId="0" xfId="0" applyNumberFormat="1" applyFont="1" applyFill="1" applyBorder="1" applyAlignment="1" applyProtection="1">
      <alignment horizontal="center" vertical="center"/>
    </xf>
    <xf numFmtId="167" fontId="2" fillId="3" borderId="15" xfId="0" applyNumberFormat="1" applyFont="1" applyFill="1" applyBorder="1" applyAlignment="1" applyProtection="1">
      <alignment horizontal="center" vertical="center"/>
    </xf>
    <xf numFmtId="167" fontId="2" fillId="3" borderId="18" xfId="0" applyNumberFormat="1" applyFont="1" applyFill="1" applyBorder="1" applyAlignment="1" applyProtection="1">
      <alignment horizontal="center" vertical="center"/>
    </xf>
    <xf numFmtId="167" fontId="2" fillId="3" borderId="19" xfId="0" applyNumberFormat="1" applyFont="1" applyFill="1" applyBorder="1" applyAlignment="1" applyProtection="1">
      <alignment horizontal="center" vertical="center"/>
    </xf>
    <xf numFmtId="167" fontId="2" fillId="3" borderId="27" xfId="0" applyNumberFormat="1" applyFont="1" applyFill="1" applyBorder="1" applyAlignment="1" applyProtection="1">
      <alignment horizontal="center" vertical="center"/>
    </xf>
    <xf numFmtId="0" fontId="2" fillId="3" borderId="10" xfId="0" applyFont="1" applyFill="1" applyBorder="1" applyAlignment="1" applyProtection="1">
      <alignment horizontal="center" vertical="center"/>
    </xf>
    <xf numFmtId="0" fontId="2" fillId="3" borderId="2" xfId="0" applyFont="1" applyFill="1" applyBorder="1" applyAlignment="1" applyProtection="1">
      <alignment horizontal="center" vertical="center"/>
    </xf>
    <xf numFmtId="0" fontId="2" fillId="3" borderId="3" xfId="0" applyFont="1" applyFill="1" applyBorder="1" applyAlignment="1" applyProtection="1">
      <alignment horizontal="center" vertical="center"/>
    </xf>
    <xf numFmtId="0" fontId="20" fillId="3" borderId="49" xfId="0" applyFont="1" applyFill="1" applyBorder="1" applyAlignment="1" applyProtection="1">
      <alignment horizontal="center" vertical="center"/>
    </xf>
    <xf numFmtId="0" fontId="20" fillId="3" borderId="17" xfId="0" applyFont="1" applyFill="1" applyBorder="1" applyAlignment="1" applyProtection="1">
      <alignment horizontal="center" vertical="center"/>
    </xf>
    <xf numFmtId="0" fontId="20" fillId="3" borderId="26" xfId="0" applyFont="1" applyFill="1" applyBorder="1" applyAlignment="1" applyProtection="1">
      <alignment horizontal="center" vertical="center"/>
    </xf>
    <xf numFmtId="0" fontId="20" fillId="3" borderId="41" xfId="0" applyFont="1" applyFill="1" applyBorder="1" applyAlignment="1" applyProtection="1">
      <alignment horizontal="center" vertical="center"/>
    </xf>
    <xf numFmtId="0" fontId="20" fillId="3" borderId="19" xfId="0" applyFont="1" applyFill="1" applyBorder="1" applyAlignment="1" applyProtection="1">
      <alignment horizontal="center" vertical="center"/>
    </xf>
    <xf numFmtId="0" fontId="20" fillId="3" borderId="27" xfId="0" applyFont="1" applyFill="1" applyBorder="1" applyAlignment="1" applyProtection="1">
      <alignment horizontal="center" vertical="center"/>
    </xf>
    <xf numFmtId="0" fontId="6" fillId="0" borderId="9" xfId="0" applyFont="1" applyBorder="1" applyAlignment="1" applyProtection="1">
      <alignment horizontal="center" vertical="center"/>
    </xf>
    <xf numFmtId="0" fontId="2" fillId="3" borderId="4" xfId="0" applyFont="1" applyFill="1" applyBorder="1" applyAlignment="1" applyProtection="1">
      <alignment horizontal="center" vertical="center"/>
    </xf>
    <xf numFmtId="0" fontId="2" fillId="3" borderId="41" xfId="0" applyFont="1" applyFill="1" applyBorder="1" applyAlignment="1" applyProtection="1">
      <alignment horizontal="center" vertical="center"/>
    </xf>
    <xf numFmtId="0" fontId="2" fillId="3" borderId="57" xfId="0" applyFont="1" applyFill="1" applyBorder="1" applyAlignment="1" applyProtection="1">
      <alignment horizontal="center" vertical="center"/>
    </xf>
    <xf numFmtId="10" fontId="6" fillId="6" borderId="24" xfId="0" applyNumberFormat="1" applyFont="1" applyFill="1" applyBorder="1" applyAlignment="1" applyProtection="1">
      <alignment horizontal="center" vertical="center"/>
    </xf>
    <xf numFmtId="10" fontId="6" fillId="6" borderId="25" xfId="0" applyNumberFormat="1" applyFont="1" applyFill="1" applyBorder="1" applyAlignment="1" applyProtection="1">
      <alignment horizontal="center" vertical="center"/>
    </xf>
    <xf numFmtId="10" fontId="6" fillId="6" borderId="42" xfId="0" applyNumberFormat="1" applyFont="1" applyFill="1" applyBorder="1" applyAlignment="1" applyProtection="1">
      <alignment horizontal="center" vertical="center"/>
    </xf>
    <xf numFmtId="10" fontId="6" fillId="4" borderId="25" xfId="3" applyNumberFormat="1" applyFont="1" applyFill="1" applyBorder="1" applyAlignment="1" applyProtection="1">
      <alignment horizontal="right" vertical="center"/>
      <protection locked="0"/>
    </xf>
    <xf numFmtId="10" fontId="6" fillId="4" borderId="42" xfId="3" applyNumberFormat="1" applyFont="1" applyFill="1" applyBorder="1" applyAlignment="1" applyProtection="1">
      <alignment horizontal="right" vertical="center"/>
      <protection locked="0"/>
    </xf>
    <xf numFmtId="0" fontId="3" fillId="6" borderId="1" xfId="0" applyFont="1" applyFill="1" applyBorder="1" applyAlignment="1" applyProtection="1">
      <alignment horizontal="center" vertical="center"/>
    </xf>
    <xf numFmtId="0" fontId="3" fillId="6" borderId="0" xfId="0" applyFont="1" applyFill="1" applyBorder="1" applyAlignment="1" applyProtection="1">
      <alignment horizontal="center" vertical="center"/>
    </xf>
    <xf numFmtId="0" fontId="3" fillId="6" borderId="5" xfId="0" applyFont="1" applyFill="1" applyBorder="1" applyAlignment="1" applyProtection="1">
      <alignment horizontal="center" vertical="center"/>
    </xf>
    <xf numFmtId="0" fontId="8" fillId="2" borderId="1" xfId="0" applyFont="1" applyFill="1" applyBorder="1" applyAlignment="1" applyProtection="1">
      <alignment horizontal="left" vertical="center"/>
    </xf>
    <xf numFmtId="0" fontId="8" fillId="2" borderId="0" xfId="0" applyFont="1" applyFill="1" applyBorder="1" applyAlignment="1" applyProtection="1">
      <alignment horizontal="left" vertical="center"/>
    </xf>
    <xf numFmtId="0" fontId="8" fillId="2" borderId="0" xfId="0" applyFont="1" applyFill="1" applyBorder="1" applyAlignment="1" applyProtection="1">
      <alignment horizontal="right" vertical="center"/>
    </xf>
    <xf numFmtId="0" fontId="8" fillId="2" borderId="5" xfId="0" applyFont="1" applyFill="1" applyBorder="1" applyAlignment="1" applyProtection="1">
      <alignment horizontal="right" vertical="center"/>
    </xf>
    <xf numFmtId="0" fontId="17" fillId="4" borderId="41" xfId="0" applyFont="1" applyFill="1" applyBorder="1" applyAlignment="1" applyProtection="1">
      <alignment horizontal="left" vertical="center"/>
      <protection locked="0"/>
    </xf>
    <xf numFmtId="0" fontId="17" fillId="4" borderId="19" xfId="0" applyFont="1" applyFill="1" applyBorder="1" applyAlignment="1" applyProtection="1">
      <alignment horizontal="left" vertical="center"/>
      <protection locked="0"/>
    </xf>
    <xf numFmtId="0" fontId="17" fillId="4" borderId="27" xfId="0" applyFont="1" applyFill="1" applyBorder="1" applyAlignment="1" applyProtection="1">
      <alignment horizontal="left" vertical="center"/>
      <protection locked="0"/>
    </xf>
    <xf numFmtId="0" fontId="3" fillId="4" borderId="18" xfId="0" applyFont="1" applyFill="1" applyBorder="1" applyAlignment="1" applyProtection="1">
      <alignment horizontal="center" vertical="center"/>
      <protection locked="0"/>
    </xf>
    <xf numFmtId="0" fontId="3" fillId="4" borderId="19" xfId="0" applyFont="1" applyFill="1" applyBorder="1" applyAlignment="1" applyProtection="1">
      <alignment horizontal="center" vertical="center"/>
      <protection locked="0"/>
    </xf>
    <xf numFmtId="0" fontId="3" fillId="4" borderId="57" xfId="0" applyFont="1" applyFill="1" applyBorder="1" applyAlignment="1" applyProtection="1">
      <alignment horizontal="center" vertical="center"/>
      <protection locked="0"/>
    </xf>
    <xf numFmtId="0" fontId="17" fillId="4" borderId="41" xfId="0" applyFont="1" applyFill="1" applyBorder="1" applyAlignment="1" applyProtection="1">
      <alignment horizontal="left" vertical="center" wrapText="1"/>
      <protection locked="0"/>
    </xf>
    <xf numFmtId="0" fontId="17" fillId="4" borderId="19" xfId="0" applyFont="1" applyFill="1" applyBorder="1" applyAlignment="1" applyProtection="1">
      <alignment horizontal="left" vertical="center" wrapText="1"/>
      <protection locked="0"/>
    </xf>
    <xf numFmtId="0" fontId="17" fillId="4" borderId="27" xfId="0" applyFont="1" applyFill="1" applyBorder="1" applyAlignment="1" applyProtection="1">
      <alignment horizontal="left" vertical="center" wrapText="1"/>
      <protection locked="0"/>
    </xf>
    <xf numFmtId="0" fontId="17" fillId="4" borderId="18" xfId="0" applyFont="1" applyFill="1" applyBorder="1" applyAlignment="1" applyProtection="1">
      <alignment horizontal="left" vertical="center"/>
      <protection locked="0"/>
    </xf>
    <xf numFmtId="0" fontId="17" fillId="4" borderId="18" xfId="0" applyFont="1" applyFill="1" applyBorder="1" applyAlignment="1" applyProtection="1">
      <alignment horizontal="center" vertical="center"/>
      <protection locked="0"/>
    </xf>
    <xf numFmtId="0" fontId="17" fillId="4" borderId="57" xfId="0" applyFont="1" applyFill="1" applyBorder="1" applyAlignment="1" applyProtection="1">
      <alignment horizontal="center" vertical="center"/>
      <protection locked="0"/>
    </xf>
    <xf numFmtId="0" fontId="15" fillId="0" borderId="17" xfId="0" applyFont="1" applyBorder="1" applyAlignment="1" applyProtection="1">
      <alignment horizontal="left" vertical="center" wrapText="1"/>
    </xf>
    <xf numFmtId="0" fontId="15" fillId="0" borderId="58" xfId="0" applyFont="1" applyBorder="1" applyAlignment="1" applyProtection="1">
      <alignment horizontal="left" vertical="center" wrapText="1"/>
    </xf>
    <xf numFmtId="0" fontId="15" fillId="0" borderId="0" xfId="0" applyFont="1" applyBorder="1" applyAlignment="1" applyProtection="1">
      <alignment horizontal="left" vertical="center" wrapText="1"/>
    </xf>
    <xf numFmtId="0" fontId="15" fillId="0" borderId="5" xfId="0" applyFont="1" applyBorder="1" applyAlignment="1" applyProtection="1">
      <alignment horizontal="left" vertical="center" wrapText="1"/>
    </xf>
    <xf numFmtId="0" fontId="15" fillId="0" borderId="19" xfId="0" applyFont="1" applyBorder="1" applyAlignment="1" applyProtection="1">
      <alignment horizontal="left" vertical="center" wrapText="1"/>
    </xf>
    <xf numFmtId="0" fontId="15" fillId="0" borderId="57" xfId="0" applyFont="1" applyBorder="1" applyAlignment="1" applyProtection="1">
      <alignment horizontal="left" vertical="center" wrapText="1"/>
    </xf>
    <xf numFmtId="10" fontId="6" fillId="6" borderId="23" xfId="0" applyNumberFormat="1" applyFont="1" applyFill="1" applyBorder="1" applyAlignment="1" applyProtection="1">
      <alignment horizontal="center" vertical="center"/>
    </xf>
    <xf numFmtId="10" fontId="6" fillId="6" borderId="29" xfId="0" applyNumberFormat="1" applyFont="1" applyFill="1" applyBorder="1" applyAlignment="1" applyProtection="1">
      <alignment horizontal="center" vertical="center"/>
    </xf>
    <xf numFmtId="10" fontId="6" fillId="4" borderId="23" xfId="3" applyNumberFormat="1" applyFont="1" applyFill="1" applyBorder="1" applyAlignment="1" applyProtection="1">
      <alignment horizontal="right" vertical="center"/>
      <protection locked="0"/>
    </xf>
    <xf numFmtId="10" fontId="6" fillId="4" borderId="29" xfId="3" applyNumberFormat="1" applyFont="1" applyFill="1" applyBorder="1" applyAlignment="1" applyProtection="1">
      <alignment horizontal="right" vertical="center"/>
      <protection locked="0"/>
    </xf>
    <xf numFmtId="10" fontId="6" fillId="6" borderId="39" xfId="0" applyNumberFormat="1" applyFont="1" applyFill="1" applyBorder="1" applyAlignment="1" applyProtection="1">
      <alignment horizontal="center" vertical="center"/>
    </xf>
    <xf numFmtId="10" fontId="6" fillId="4" borderId="21" xfId="3" applyNumberFormat="1" applyFont="1" applyFill="1" applyBorder="1" applyAlignment="1" applyProtection="1">
      <alignment horizontal="right" vertical="center"/>
      <protection locked="0"/>
    </xf>
    <xf numFmtId="10" fontId="6" fillId="4" borderId="39" xfId="3" applyNumberFormat="1" applyFont="1" applyFill="1" applyBorder="1" applyAlignment="1" applyProtection="1">
      <alignment horizontal="right" vertical="center"/>
      <protection locked="0"/>
    </xf>
    <xf numFmtId="4" fontId="25" fillId="0" borderId="22" xfId="0" applyNumberFormat="1" applyFont="1" applyFill="1" applyBorder="1" applyAlignment="1" applyProtection="1">
      <alignment horizontal="right" vertical="center" wrapText="1"/>
      <protection locked="0"/>
    </xf>
    <xf numFmtId="4" fontId="25" fillId="0" borderId="23" xfId="0" applyNumberFormat="1" applyFont="1" applyFill="1" applyBorder="1" applyAlignment="1" applyProtection="1">
      <alignment horizontal="right" vertical="center"/>
      <protection locked="0"/>
    </xf>
    <xf numFmtId="4" fontId="25" fillId="0" borderId="29" xfId="0" applyNumberFormat="1" applyFont="1" applyFill="1" applyBorder="1" applyAlignment="1" applyProtection="1">
      <alignment horizontal="right" vertical="center"/>
      <protection locked="0"/>
    </xf>
    <xf numFmtId="4" fontId="19" fillId="7" borderId="38" xfId="5" applyNumberFormat="1" applyFont="1" applyFill="1" applyBorder="1" applyAlignment="1" applyProtection="1">
      <alignment horizontal="right" vertical="center"/>
    </xf>
    <xf numFmtId="4" fontId="19" fillId="7" borderId="28" xfId="5" applyNumberFormat="1" applyFont="1" applyFill="1" applyBorder="1" applyAlignment="1" applyProtection="1">
      <alignment horizontal="right" vertical="center"/>
    </xf>
    <xf numFmtId="4" fontId="1" fillId="8" borderId="22" xfId="0" applyNumberFormat="1" applyFont="1" applyFill="1" applyBorder="1" applyAlignment="1" applyProtection="1">
      <alignment horizontal="left" vertical="center" wrapText="1"/>
      <protection locked="0"/>
    </xf>
    <xf numFmtId="49" fontId="15" fillId="7" borderId="20" xfId="0" applyNumberFormat="1" applyFont="1" applyFill="1" applyBorder="1" applyAlignment="1" applyProtection="1">
      <alignment horizontal="center" vertical="center"/>
      <protection locked="0"/>
    </xf>
    <xf numFmtId="49" fontId="15" fillId="7" borderId="39" xfId="0" applyNumberFormat="1" applyFont="1" applyFill="1" applyBorder="1" applyAlignment="1" applyProtection="1">
      <alignment horizontal="center" vertical="center"/>
      <protection locked="0"/>
    </xf>
    <xf numFmtId="4" fontId="2" fillId="7" borderId="20" xfId="0" applyNumberFormat="1" applyFont="1" applyFill="1" applyBorder="1" applyAlignment="1" applyProtection="1">
      <alignment horizontal="left" vertical="center" wrapText="1"/>
      <protection locked="0"/>
    </xf>
    <xf numFmtId="0" fontId="2" fillId="7" borderId="21" xfId="0" applyFont="1" applyFill="1" applyBorder="1" applyAlignment="1" applyProtection="1">
      <alignment horizontal="left" vertical="center" wrapText="1"/>
      <protection locked="0"/>
    </xf>
    <xf numFmtId="0" fontId="2" fillId="7" borderId="39" xfId="0" applyFont="1" applyFill="1" applyBorder="1" applyAlignment="1" applyProtection="1">
      <alignment horizontal="left" vertical="center" wrapText="1"/>
      <protection locked="0"/>
    </xf>
    <xf numFmtId="0" fontId="10" fillId="7" borderId="20" xfId="0" applyFont="1" applyFill="1" applyBorder="1" applyAlignment="1" applyProtection="1">
      <alignment horizontal="center" vertical="center"/>
      <protection locked="0"/>
    </xf>
    <xf numFmtId="0" fontId="10" fillId="7" borderId="39" xfId="0" applyFont="1" applyFill="1" applyBorder="1" applyAlignment="1" applyProtection="1">
      <alignment horizontal="center" vertical="center"/>
      <protection locked="0"/>
    </xf>
    <xf numFmtId="4" fontId="25" fillId="7" borderId="35" xfId="5" applyNumberFormat="1" applyFont="1" applyFill="1" applyBorder="1" applyAlignment="1" applyProtection="1">
      <alignment horizontal="right" vertical="center"/>
      <protection locked="0"/>
    </xf>
    <xf numFmtId="4" fontId="25" fillId="7" borderId="36" xfId="5" applyNumberFormat="1" applyFont="1" applyFill="1" applyBorder="1" applyAlignment="1" applyProtection="1">
      <alignment horizontal="right" vertical="center"/>
      <protection locked="0"/>
    </xf>
    <xf numFmtId="4" fontId="25" fillId="7" borderId="40" xfId="5" applyNumberFormat="1" applyFont="1" applyFill="1" applyBorder="1" applyAlignment="1" applyProtection="1">
      <alignment horizontal="right" vertical="center"/>
      <protection locked="0"/>
    </xf>
    <xf numFmtId="4" fontId="19" fillId="7" borderId="35" xfId="5" applyNumberFormat="1" applyFont="1" applyFill="1" applyBorder="1" applyAlignment="1" applyProtection="1">
      <alignment horizontal="right" vertical="center"/>
    </xf>
    <xf numFmtId="4" fontId="19" fillId="7" borderId="36" xfId="5" applyNumberFormat="1" applyFont="1" applyFill="1" applyBorder="1" applyAlignment="1" applyProtection="1">
      <alignment horizontal="right" vertical="center"/>
    </xf>
    <xf numFmtId="4" fontId="19" fillId="7" borderId="37" xfId="5" applyNumberFormat="1" applyFont="1" applyFill="1" applyBorder="1" applyAlignment="1" applyProtection="1">
      <alignment horizontal="right" vertical="center"/>
    </xf>
    <xf numFmtId="165" fontId="13" fillId="3" borderId="26" xfId="5" applyFont="1" applyFill="1" applyBorder="1" applyAlignment="1" applyProtection="1">
      <alignment horizontal="right" vertical="center"/>
    </xf>
    <xf numFmtId="165" fontId="13" fillId="3" borderId="13" xfId="5" applyFont="1" applyFill="1" applyBorder="1" applyAlignment="1" applyProtection="1">
      <alignment horizontal="right" vertical="center"/>
    </xf>
    <xf numFmtId="0" fontId="10" fillId="8" borderId="22" xfId="0" applyNumberFormat="1" applyFont="1" applyFill="1" applyBorder="1" applyAlignment="1" applyProtection="1">
      <alignment horizontal="center" vertical="center"/>
      <protection locked="0"/>
    </xf>
    <xf numFmtId="0" fontId="10" fillId="8" borderId="29" xfId="0" applyNumberFormat="1" applyFont="1" applyFill="1" applyBorder="1" applyAlignment="1" applyProtection="1">
      <alignment horizontal="center" vertical="center"/>
      <protection locked="0"/>
    </xf>
    <xf numFmtId="49" fontId="6" fillId="8" borderId="22" xfId="0" applyNumberFormat="1" applyFont="1" applyFill="1" applyBorder="1" applyAlignment="1" applyProtection="1">
      <alignment horizontal="center" vertical="center"/>
      <protection locked="0"/>
    </xf>
    <xf numFmtId="49" fontId="10" fillId="8" borderId="29" xfId="0" applyNumberFormat="1" applyFont="1" applyFill="1" applyBorder="1" applyAlignment="1" applyProtection="1">
      <alignment horizontal="center" vertical="center"/>
      <protection locked="0"/>
    </xf>
    <xf numFmtId="0" fontId="7" fillId="8" borderId="22" xfId="0" applyFont="1" applyFill="1" applyBorder="1" applyAlignment="1" applyProtection="1">
      <alignment horizontal="right" vertical="center" wrapText="1"/>
      <protection locked="0"/>
    </xf>
    <xf numFmtId="0" fontId="7" fillId="8" borderId="23" xfId="0" applyFont="1" applyFill="1" applyBorder="1" applyAlignment="1" applyProtection="1">
      <alignment horizontal="right" vertical="center" wrapText="1"/>
      <protection locked="0"/>
    </xf>
    <xf numFmtId="0" fontId="7" fillId="8" borderId="29" xfId="0" applyFont="1" applyFill="1" applyBorder="1" applyAlignment="1" applyProtection="1">
      <alignment horizontal="right" vertical="center" wrapText="1"/>
      <protection locked="0"/>
    </xf>
    <xf numFmtId="0" fontId="10" fillId="8" borderId="22" xfId="0" applyFont="1" applyFill="1" applyBorder="1" applyAlignment="1" applyProtection="1">
      <alignment horizontal="right" vertical="center"/>
      <protection locked="0"/>
    </xf>
    <xf numFmtId="0" fontId="10" fillId="8" borderId="23" xfId="0" applyFont="1" applyFill="1" applyBorder="1" applyAlignment="1" applyProtection="1">
      <alignment horizontal="right" vertical="center"/>
      <protection locked="0"/>
    </xf>
    <xf numFmtId="0" fontId="10" fillId="8" borderId="29" xfId="0" applyFont="1" applyFill="1" applyBorder="1" applyAlignment="1" applyProtection="1">
      <alignment horizontal="right" vertical="center"/>
      <protection locked="0"/>
    </xf>
    <xf numFmtId="165" fontId="14" fillId="0" borderId="22" xfId="5" applyFont="1" applyFill="1" applyBorder="1" applyAlignment="1" applyProtection="1">
      <alignment horizontal="right" vertical="center"/>
      <protection locked="0"/>
    </xf>
    <xf numFmtId="165" fontId="14" fillId="0" borderId="23" xfId="5" applyFont="1" applyFill="1" applyBorder="1" applyAlignment="1" applyProtection="1">
      <alignment horizontal="right" vertical="center"/>
      <protection locked="0"/>
    </xf>
    <xf numFmtId="165" fontId="14" fillId="0" borderId="29" xfId="5" applyFont="1" applyFill="1" applyBorder="1" applyAlignment="1" applyProtection="1">
      <alignment horizontal="right" vertical="center"/>
      <protection locked="0"/>
    </xf>
    <xf numFmtId="49" fontId="10" fillId="8" borderId="22" xfId="0" applyNumberFormat="1" applyFont="1" applyFill="1" applyBorder="1" applyAlignment="1" applyProtection="1">
      <alignment horizontal="center" vertical="center"/>
      <protection locked="0"/>
    </xf>
    <xf numFmtId="0" fontId="10" fillId="8" borderId="24" xfId="0" applyFont="1" applyFill="1" applyBorder="1" applyAlignment="1" applyProtection="1">
      <alignment horizontal="left" vertical="center"/>
      <protection locked="0"/>
    </xf>
    <xf numFmtId="0" fontId="10" fillId="8" borderId="25" xfId="0" applyFont="1" applyFill="1" applyBorder="1" applyAlignment="1" applyProtection="1">
      <alignment horizontal="left" vertical="center"/>
      <protection locked="0"/>
    </xf>
    <xf numFmtId="0" fontId="10" fillId="8" borderId="42" xfId="0" applyFont="1" applyFill="1" applyBorder="1" applyAlignment="1" applyProtection="1">
      <alignment horizontal="left" vertical="center"/>
      <protection locked="0"/>
    </xf>
    <xf numFmtId="4" fontId="3" fillId="0" borderId="32" xfId="5" applyNumberFormat="1" applyFont="1" applyFill="1" applyBorder="1" applyAlignment="1" applyProtection="1">
      <alignment horizontal="right" vertical="center"/>
    </xf>
    <xf numFmtId="4" fontId="3" fillId="0" borderId="33" xfId="5" applyNumberFormat="1" applyFont="1" applyFill="1" applyBorder="1" applyAlignment="1" applyProtection="1">
      <alignment horizontal="right" vertical="center"/>
    </xf>
    <xf numFmtId="4" fontId="3" fillId="0" borderId="34" xfId="5" applyNumberFormat="1" applyFont="1" applyFill="1" applyBorder="1" applyAlignment="1" applyProtection="1">
      <alignment horizontal="right" vertical="center"/>
    </xf>
    <xf numFmtId="4" fontId="3" fillId="5" borderId="22" xfId="5" applyNumberFormat="1" applyFont="1" applyFill="1" applyBorder="1" applyAlignment="1" applyProtection="1">
      <alignment horizontal="right" vertical="center"/>
    </xf>
    <xf numFmtId="4" fontId="3" fillId="5" borderId="23" xfId="5" applyNumberFormat="1" applyFont="1" applyFill="1" applyBorder="1" applyAlignment="1" applyProtection="1">
      <alignment horizontal="right" vertical="center"/>
    </xf>
    <xf numFmtId="4" fontId="3" fillId="5" borderId="65" xfId="5" applyNumberFormat="1" applyFont="1" applyFill="1" applyBorder="1" applyAlignment="1" applyProtection="1">
      <alignment horizontal="right" vertical="center"/>
    </xf>
    <xf numFmtId="165" fontId="6" fillId="0" borderId="14" xfId="5" applyFont="1" applyFill="1" applyBorder="1" applyAlignment="1" applyProtection="1">
      <alignment horizontal="right" vertical="center"/>
    </xf>
    <xf numFmtId="165" fontId="6" fillId="0" borderId="22" xfId="5" applyFont="1" applyFill="1" applyBorder="1" applyAlignment="1" applyProtection="1">
      <alignment horizontal="right" vertical="center"/>
    </xf>
    <xf numFmtId="4" fontId="10" fillId="5" borderId="31" xfId="5" applyNumberFormat="1" applyFont="1" applyFill="1" applyBorder="1" applyAlignment="1" applyProtection="1">
      <alignment horizontal="right" vertical="center"/>
    </xf>
    <xf numFmtId="4" fontId="10" fillId="5" borderId="14" xfId="5" applyNumberFormat="1" applyFont="1" applyFill="1" applyBorder="1" applyAlignment="1" applyProtection="1">
      <alignment horizontal="right" vertical="center"/>
    </xf>
    <xf numFmtId="165" fontId="15" fillId="5" borderId="14" xfId="5" applyFont="1" applyFill="1" applyBorder="1" applyAlignment="1" applyProtection="1">
      <alignment horizontal="right" vertical="center"/>
    </xf>
    <xf numFmtId="165" fontId="15" fillId="5" borderId="64" xfId="5" applyFont="1" applyFill="1" applyBorder="1" applyAlignment="1" applyProtection="1">
      <alignment horizontal="right" vertical="center"/>
    </xf>
    <xf numFmtId="165" fontId="13" fillId="3" borderId="16" xfId="5" applyFont="1" applyFill="1" applyBorder="1" applyAlignment="1" applyProtection="1">
      <alignment horizontal="right" vertical="center"/>
    </xf>
    <xf numFmtId="165" fontId="13" fillId="3" borderId="56" xfId="5" applyFont="1" applyFill="1" applyBorder="1" applyAlignment="1" applyProtection="1">
      <alignment horizontal="right" vertical="center"/>
    </xf>
    <xf numFmtId="165" fontId="18" fillId="3" borderId="13" xfId="5" applyFont="1" applyFill="1" applyBorder="1" applyAlignment="1" applyProtection="1">
      <alignment horizontal="right" vertical="center"/>
    </xf>
    <xf numFmtId="165" fontId="18" fillId="3" borderId="66" xfId="5" applyFont="1" applyFill="1" applyBorder="1" applyAlignment="1" applyProtection="1">
      <alignment horizontal="right" vertical="center"/>
    </xf>
    <xf numFmtId="0" fontId="6" fillId="7" borderId="22" xfId="0" applyFont="1" applyFill="1" applyBorder="1" applyAlignment="1" applyProtection="1">
      <alignment horizontal="center" vertical="center"/>
      <protection locked="0"/>
    </xf>
    <xf numFmtId="4" fontId="25" fillId="0" borderId="23" xfId="5" applyNumberFormat="1" applyFont="1" applyFill="1" applyBorder="1" applyAlignment="1" applyProtection="1">
      <alignment horizontal="right" vertical="center" wrapText="1"/>
      <protection locked="0"/>
    </xf>
    <xf numFmtId="4" fontId="25" fillId="0" borderId="29" xfId="5" applyNumberFormat="1" applyFont="1" applyFill="1" applyBorder="1" applyAlignment="1" applyProtection="1">
      <alignment horizontal="right" vertical="center" wrapText="1"/>
      <protection locked="0"/>
    </xf>
    <xf numFmtId="0" fontId="4" fillId="6" borderId="0" xfId="0" applyFont="1" applyFill="1" applyBorder="1" applyAlignment="1" applyProtection="1">
      <alignment horizontal="left" wrapText="1"/>
    </xf>
    <xf numFmtId="0" fontId="6" fillId="8" borderId="22" xfId="0" applyNumberFormat="1" applyFont="1" applyFill="1" applyBorder="1" applyAlignment="1" applyProtection="1">
      <alignment horizontal="center" vertical="center"/>
      <protection locked="0"/>
    </xf>
    <xf numFmtId="0" fontId="6" fillId="8" borderId="29" xfId="0" applyNumberFormat="1" applyFont="1" applyFill="1" applyBorder="1" applyAlignment="1" applyProtection="1">
      <alignment horizontal="center" vertical="center"/>
      <protection locked="0"/>
    </xf>
    <xf numFmtId="0" fontId="15" fillId="0" borderId="22" xfId="0" applyNumberFormat="1" applyFont="1" applyFill="1" applyBorder="1" applyAlignment="1" applyProtection="1">
      <alignment horizontal="center" vertical="center"/>
      <protection locked="0"/>
    </xf>
    <xf numFmtId="0" fontId="15" fillId="0" borderId="29" xfId="0" applyNumberFormat="1" applyFont="1" applyFill="1" applyBorder="1" applyAlignment="1" applyProtection="1">
      <alignment horizontal="center" vertical="center"/>
      <protection locked="0"/>
    </xf>
    <xf numFmtId="0" fontId="2" fillId="9" borderId="77" xfId="0" applyFont="1" applyFill="1" applyBorder="1" applyAlignment="1">
      <alignment horizontal="center" vertical="top"/>
    </xf>
    <xf numFmtId="0" fontId="2" fillId="9" borderId="8" xfId="0" applyFont="1" applyFill="1" applyBorder="1" applyAlignment="1">
      <alignment horizontal="center" vertical="top"/>
    </xf>
    <xf numFmtId="0" fontId="2" fillId="9" borderId="12" xfId="0" applyFont="1" applyFill="1" applyBorder="1" applyAlignment="1">
      <alignment horizontal="center" vertical="top"/>
    </xf>
    <xf numFmtId="0" fontId="2" fillId="9" borderId="11" xfId="0" applyFont="1" applyFill="1" applyBorder="1" applyAlignment="1">
      <alignment horizontal="center" vertical="top"/>
    </xf>
    <xf numFmtId="0" fontId="2" fillId="9" borderId="0" xfId="0" applyFont="1" applyFill="1" applyBorder="1" applyAlignment="1">
      <alignment horizontal="center" vertical="top"/>
    </xf>
    <xf numFmtId="0" fontId="2" fillId="9" borderId="5" xfId="0" applyFont="1" applyFill="1" applyBorder="1" applyAlignment="1">
      <alignment horizontal="center" vertical="top"/>
    </xf>
    <xf numFmtId="0" fontId="2" fillId="9" borderId="47" xfId="0" applyFont="1" applyFill="1" applyBorder="1" applyAlignment="1">
      <alignment horizontal="center" vertical="top"/>
    </xf>
    <xf numFmtId="0" fontId="2" fillId="9" borderId="6" xfId="0" applyFont="1" applyFill="1" applyBorder="1" applyAlignment="1">
      <alignment horizontal="center" vertical="top"/>
    </xf>
    <xf numFmtId="0" fontId="2" fillId="9" borderId="67" xfId="0" applyFont="1" applyFill="1" applyBorder="1" applyAlignment="1">
      <alignment horizontal="center" vertical="top"/>
    </xf>
    <xf numFmtId="0" fontId="2" fillId="9" borderId="71" xfId="0" applyFont="1" applyFill="1" applyBorder="1" applyAlignment="1">
      <alignment horizontal="left" vertical="center" wrapText="1"/>
    </xf>
    <xf numFmtId="0" fontId="2" fillId="9" borderId="52" xfId="0" applyFont="1" applyFill="1" applyBorder="1" applyAlignment="1">
      <alignment horizontal="left" vertical="center" wrapText="1"/>
    </xf>
    <xf numFmtId="0" fontId="2" fillId="9" borderId="51" xfId="0" applyFont="1" applyFill="1" applyBorder="1" applyAlignment="1">
      <alignment horizontal="left" vertical="center" wrapText="1"/>
    </xf>
    <xf numFmtId="0" fontId="2" fillId="9" borderId="53" xfId="0" applyFont="1" applyFill="1" applyBorder="1" applyAlignment="1">
      <alignment horizontal="left" vertical="center" wrapText="1"/>
    </xf>
    <xf numFmtId="0" fontId="2" fillId="9" borderId="80" xfId="0" applyFont="1" applyFill="1" applyBorder="1" applyAlignment="1">
      <alignment horizontal="left" vertical="center" wrapText="1"/>
    </xf>
    <xf numFmtId="0" fontId="2" fillId="9" borderId="56" xfId="0" applyFont="1" applyFill="1" applyBorder="1" applyAlignment="1">
      <alignment horizontal="center" vertical="top" wrapText="1"/>
    </xf>
    <xf numFmtId="0" fontId="2" fillId="9" borderId="73" xfId="0" applyFont="1" applyFill="1" applyBorder="1" applyAlignment="1">
      <alignment horizontal="center" vertical="top" wrapText="1"/>
    </xf>
    <xf numFmtId="0" fontId="2" fillId="9" borderId="14" xfId="0" applyFont="1" applyFill="1" applyBorder="1" applyAlignment="1">
      <alignment vertical="top" wrapText="1"/>
    </xf>
    <xf numFmtId="0" fontId="2" fillId="9" borderId="68" xfId="0" applyFont="1" applyFill="1" applyBorder="1" applyAlignment="1">
      <alignment horizontal="center" vertical="center"/>
    </xf>
    <xf numFmtId="0" fontId="2" fillId="9" borderId="69" xfId="0" applyFont="1" applyFill="1" applyBorder="1" applyAlignment="1">
      <alignment horizontal="center" vertical="center"/>
    </xf>
    <xf numFmtId="0" fontId="2" fillId="9" borderId="78" xfId="0" applyFont="1" applyFill="1" applyBorder="1" applyAlignment="1">
      <alignment horizontal="center" vertical="center"/>
    </xf>
    <xf numFmtId="0" fontId="3" fillId="9" borderId="1" xfId="0" applyFont="1" applyFill="1" applyBorder="1" applyAlignment="1">
      <alignment horizontal="center" vertical="center"/>
    </xf>
    <xf numFmtId="0" fontId="3" fillId="9" borderId="0" xfId="0" applyFont="1" applyFill="1" applyBorder="1" applyAlignment="1">
      <alignment horizontal="center" vertical="center"/>
    </xf>
    <xf numFmtId="0" fontId="3" fillId="9" borderId="5" xfId="0" applyFont="1" applyFill="1" applyBorder="1" applyAlignment="1">
      <alignment horizontal="center" vertical="center"/>
    </xf>
    <xf numFmtId="0" fontId="2" fillId="9" borderId="54" xfId="0" applyFont="1" applyFill="1" applyBorder="1" applyAlignment="1">
      <alignment horizontal="left" vertical="center"/>
    </xf>
    <xf numFmtId="0" fontId="2" fillId="9" borderId="70" xfId="0" applyFont="1" applyFill="1" applyBorder="1" applyAlignment="1">
      <alignment horizontal="left" vertical="center"/>
    </xf>
    <xf numFmtId="0" fontId="2" fillId="9" borderId="55" xfId="0" applyFont="1" applyFill="1" applyBorder="1" applyAlignment="1">
      <alignment horizontal="left" vertical="center"/>
    </xf>
    <xf numFmtId="0" fontId="2" fillId="9" borderId="79" xfId="0" applyFont="1" applyFill="1" applyBorder="1" applyAlignment="1">
      <alignment horizontal="left" vertical="center"/>
    </xf>
    <xf numFmtId="0" fontId="2" fillId="9" borderId="74" xfId="0" applyFont="1" applyFill="1" applyBorder="1" applyAlignment="1">
      <alignment vertical="top" wrapText="1"/>
    </xf>
    <xf numFmtId="0" fontId="2" fillId="9" borderId="49" xfId="0" applyFont="1" applyFill="1" applyBorder="1" applyAlignment="1">
      <alignment horizontal="center" vertical="center" wrapText="1"/>
    </xf>
    <xf numFmtId="0" fontId="2" fillId="9" borderId="26" xfId="0" applyFont="1" applyFill="1" applyBorder="1" applyAlignment="1">
      <alignment horizontal="center" vertical="center" wrapText="1"/>
    </xf>
    <xf numFmtId="0" fontId="2" fillId="9" borderId="30" xfId="0" applyFont="1" applyFill="1" applyBorder="1" applyAlignment="1">
      <alignment horizontal="center" vertical="center" wrapText="1"/>
    </xf>
    <xf numFmtId="0" fontId="2" fillId="9" borderId="48" xfId="0" applyFont="1" applyFill="1" applyBorder="1" applyAlignment="1">
      <alignment horizontal="center" vertical="center" wrapText="1"/>
    </xf>
    <xf numFmtId="0" fontId="24" fillId="0" borderId="0" xfId="0" applyFont="1" applyBorder="1" applyAlignment="1">
      <alignment horizontal="center" vertical="center"/>
    </xf>
    <xf numFmtId="49" fontId="23" fillId="9" borderId="14" xfId="0" applyNumberFormat="1" applyFont="1" applyFill="1" applyBorder="1" applyAlignment="1">
      <alignment vertical="top" wrapText="1"/>
    </xf>
  </cellXfs>
  <cellStyles count="11">
    <cellStyle name="Moeda 2" xfId="1"/>
    <cellStyle name="Moeda 2 2" xfId="7"/>
    <cellStyle name="Normal" xfId="0" builtinId="0"/>
    <cellStyle name="Normal 2" xfId="2"/>
    <cellStyle name="Normal 2 2" xfId="8"/>
    <cellStyle name="Porcentagem" xfId="3" builtinId="5"/>
    <cellStyle name="Porcentagem 2" xfId="4"/>
    <cellStyle name="Porcentagem 2 2" xfId="9"/>
    <cellStyle name="Vírgula" xfId="5" builtinId="3"/>
    <cellStyle name="Vírgula 2" xfId="6"/>
    <cellStyle name="Vírgula 2 2" xfId="1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32</xdr:col>
      <xdr:colOff>0</xdr:colOff>
      <xdr:row>15</xdr:row>
      <xdr:rowOff>0</xdr:rowOff>
    </xdr:from>
    <xdr:to>
      <xdr:col>32</xdr:col>
      <xdr:colOff>0</xdr:colOff>
      <xdr:row>15</xdr:row>
      <xdr:rowOff>0</xdr:rowOff>
    </xdr:to>
    <xdr:sp macro="" textlink="">
      <xdr:nvSpPr>
        <xdr:cNvPr id="10659" name="Oval 1"/>
        <xdr:cNvSpPr>
          <a:spLocks noChangeArrowheads="1"/>
        </xdr:cNvSpPr>
      </xdr:nvSpPr>
      <xdr:spPr bwMode="auto">
        <a:xfrm>
          <a:off x="8086725" y="2076450"/>
          <a:ext cx="0" cy="0"/>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39</xdr:col>
      <xdr:colOff>0</xdr:colOff>
      <xdr:row>15</xdr:row>
      <xdr:rowOff>0</xdr:rowOff>
    </xdr:from>
    <xdr:to>
      <xdr:col>39</xdr:col>
      <xdr:colOff>0</xdr:colOff>
      <xdr:row>15</xdr:row>
      <xdr:rowOff>0</xdr:rowOff>
    </xdr:to>
    <xdr:sp macro="" textlink="">
      <xdr:nvSpPr>
        <xdr:cNvPr id="10660" name="Desenhando 59"/>
        <xdr:cNvSpPr>
          <a:spLocks/>
        </xdr:cNvSpPr>
      </xdr:nvSpPr>
      <xdr:spPr bwMode="auto">
        <a:xfrm>
          <a:off x="9620250" y="2076450"/>
          <a:ext cx="0" cy="0"/>
        </a:xfrm>
        <a:custGeom>
          <a:avLst/>
          <a:gdLst>
            <a:gd name="T0" fmla="*/ 0 w 16384"/>
            <a:gd name="T1" fmla="*/ 0 h 16384"/>
            <a:gd name="T2" fmla="*/ 0 w 16384"/>
            <a:gd name="T3" fmla="*/ 0 h 16384"/>
            <a:gd name="T4" fmla="*/ 0 w 16384"/>
            <a:gd name="T5" fmla="*/ 0 h 16384"/>
            <a:gd name="T6" fmla="*/ 0 w 16384"/>
            <a:gd name="T7" fmla="*/ 0 h 16384"/>
            <a:gd name="T8" fmla="*/ 0 60000 65536"/>
            <a:gd name="T9" fmla="*/ 0 60000 65536"/>
            <a:gd name="T10" fmla="*/ 0 60000 65536"/>
            <a:gd name="T11" fmla="*/ 0 60000 65536"/>
            <a:gd name="T12" fmla="*/ 0 w 16384"/>
            <a:gd name="T13" fmla="*/ 0 h 16384"/>
            <a:gd name="T14" fmla="*/ 16384 w 16384"/>
            <a:gd name="T15" fmla="*/ 16384 h 16384"/>
          </a:gdLst>
          <a:ahLst/>
          <a:cxnLst>
            <a:cxn ang="T8">
              <a:pos x="T0" y="T1"/>
            </a:cxn>
            <a:cxn ang="T9">
              <a:pos x="T2" y="T3"/>
            </a:cxn>
            <a:cxn ang="T10">
              <a:pos x="T4" y="T5"/>
            </a:cxn>
            <a:cxn ang="T11">
              <a:pos x="T6" y="T7"/>
            </a:cxn>
          </a:cxnLst>
          <a:rect l="T12" t="T13" r="T14" b="T15"/>
          <a:pathLst>
            <a:path w="16384" h="16384">
              <a:moveTo>
                <a:pt x="0" y="0"/>
              </a:moveTo>
              <a:lnTo>
                <a:pt x="16384" y="0"/>
              </a:lnTo>
              <a:lnTo>
                <a:pt x="7490" y="16384"/>
              </a:lnTo>
              <a:lnTo>
                <a:pt x="0" y="0"/>
              </a:lnTo>
              <a:close/>
            </a:path>
          </a:pathLst>
        </a:custGeom>
        <a:solidFill>
          <a:srgbClr val="000000"/>
        </a:solidFill>
        <a:ln w="9525">
          <a:solidFill>
            <a:srgbClr val="000000"/>
          </a:solidFill>
          <a:round/>
          <a:headEnd/>
          <a:tailEnd/>
        </a:ln>
      </xdr:spPr>
    </xdr:sp>
    <xdr:clientData/>
  </xdr:twoCellAnchor>
  <xdr:twoCellAnchor>
    <xdr:from>
      <xdr:col>39</xdr:col>
      <xdr:colOff>0</xdr:colOff>
      <xdr:row>15</xdr:row>
      <xdr:rowOff>0</xdr:rowOff>
    </xdr:from>
    <xdr:to>
      <xdr:col>39</xdr:col>
      <xdr:colOff>0</xdr:colOff>
      <xdr:row>15</xdr:row>
      <xdr:rowOff>0</xdr:rowOff>
    </xdr:to>
    <xdr:sp macro="" textlink="">
      <xdr:nvSpPr>
        <xdr:cNvPr id="10661" name="Rectangle 3"/>
        <xdr:cNvSpPr>
          <a:spLocks noChangeArrowheads="1"/>
        </xdr:cNvSpPr>
      </xdr:nvSpPr>
      <xdr:spPr bwMode="auto">
        <a:xfrm>
          <a:off x="9620250" y="2076450"/>
          <a:ext cx="0" cy="0"/>
        </a:xfrm>
        <a:prstGeom prst="rect">
          <a:avLst/>
        </a:prstGeom>
        <a:solidFill>
          <a:srgbClr val="000000"/>
        </a:solidFill>
        <a:ln w="9525">
          <a:solidFill>
            <a:srgbClr val="000000"/>
          </a:solidFill>
          <a:miter lim="800000"/>
          <a:headEnd/>
          <a:tailEnd/>
        </a:ln>
      </xdr:spPr>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0</xdr:colOff>
      <xdr:row>0</xdr:row>
      <xdr:rowOff>0</xdr:rowOff>
    </xdr:from>
    <xdr:to>
      <xdr:col>10</xdr:col>
      <xdr:colOff>0</xdr:colOff>
      <xdr:row>0</xdr:row>
      <xdr:rowOff>638175</xdr:rowOff>
    </xdr:to>
    <xdr:sp macro="" textlink="">
      <xdr:nvSpPr>
        <xdr:cNvPr id="2" name="Text Box 6"/>
        <xdr:cNvSpPr txBox="1">
          <a:spLocks noChangeArrowheads="1"/>
        </xdr:cNvSpPr>
      </xdr:nvSpPr>
      <xdr:spPr bwMode="auto">
        <a:xfrm>
          <a:off x="1171575" y="0"/>
          <a:ext cx="10772775" cy="638175"/>
        </a:xfrm>
        <a:prstGeom prst="rect">
          <a:avLst/>
        </a:prstGeom>
        <a:noFill/>
        <a:ln w="9525">
          <a:noFill/>
          <a:miter lim="800000"/>
          <a:headEnd/>
          <a:tailEnd/>
        </a:ln>
      </xdr:spPr>
      <xdr:txBody>
        <a:bodyPr vertOverflow="clip" wrap="square" lIns="27432" tIns="22860" rIns="0" bIns="0" anchor="t" upright="1"/>
        <a:lstStyle/>
        <a:p>
          <a:pPr algn="l"/>
          <a:r>
            <a:rPr lang="pt-BR" sz="1100">
              <a:effectLst/>
              <a:latin typeface="+mn-lt"/>
              <a:ea typeface="+mn-ea"/>
              <a:cs typeface="+mn-cs"/>
            </a:rPr>
            <a:t> </a:t>
          </a:r>
          <a:endParaRPr lang="pt-BR" sz="1100" b="0" i="0" u="none" strike="noStrike" baseline="0">
            <a:solidFill>
              <a:srgbClr val="FF0000"/>
            </a:solidFill>
            <a:latin typeface="Arial"/>
            <a:cs typeface="Arial"/>
          </a:endParaRP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Y171"/>
  <sheetViews>
    <sheetView tabSelected="1" topLeftCell="A103" zoomScale="70" zoomScaleNormal="70" workbookViewId="0">
      <selection activeCell="F71" sqref="F71:R71"/>
    </sheetView>
  </sheetViews>
  <sheetFormatPr defaultColWidth="9.140625" defaultRowHeight="12" x14ac:dyDescent="0.2"/>
  <cols>
    <col min="1" max="1" width="5.42578125" style="38" customWidth="1"/>
    <col min="2" max="2" width="7.28515625" style="38" customWidth="1"/>
    <col min="3" max="3" width="5.85546875" style="38" customWidth="1"/>
    <col min="4" max="4" width="6.42578125" style="38" customWidth="1"/>
    <col min="5" max="5" width="11.7109375" style="39" customWidth="1"/>
    <col min="6" max="6" width="4.42578125" style="39" customWidth="1"/>
    <col min="7" max="10" width="3.28515625" style="39" customWidth="1"/>
    <col min="11" max="14" width="3.28515625" style="3" customWidth="1"/>
    <col min="15" max="15" width="3.140625" style="3" customWidth="1"/>
    <col min="16" max="16" width="3.28515625" style="3" customWidth="1"/>
    <col min="17" max="17" width="31" style="3" customWidth="1"/>
    <col min="18" max="18" width="2.42578125" style="3" hidden="1" customWidth="1"/>
    <col min="19" max="19" width="3.28515625" style="3" customWidth="1"/>
    <col min="20" max="20" width="4.5703125" style="3" customWidth="1"/>
    <col min="21" max="21" width="3.28515625" style="3" customWidth="1"/>
    <col min="22" max="22" width="3.85546875" style="3" customWidth="1"/>
    <col min="23" max="23" width="9" style="3" customWidth="1"/>
    <col min="24" max="25" width="3.28515625" style="3" customWidth="1"/>
    <col min="26" max="26" width="9.5703125" style="3" customWidth="1"/>
    <col min="27" max="27" width="3.28515625" style="3" customWidth="1"/>
    <col min="28" max="28" width="2.7109375" style="3" customWidth="1"/>
    <col min="29" max="29" width="2.140625" style="3" hidden="1" customWidth="1"/>
    <col min="30" max="30" width="8.85546875" style="3" customWidth="1"/>
    <col min="31" max="32" width="3.28515625" style="3" customWidth="1"/>
    <col min="33" max="33" width="7.5703125" style="3" customWidth="1"/>
    <col min="34" max="38" width="3.28515625" style="3" customWidth="1"/>
    <col min="39" max="39" width="7.85546875" style="3" customWidth="1"/>
    <col min="40" max="40" width="1.85546875" style="3" customWidth="1"/>
    <col min="41" max="41" width="3.28515625" style="3" customWidth="1"/>
    <col min="42" max="42" width="11.28515625" style="3" customWidth="1"/>
    <col min="43" max="43" width="3.28515625" style="3" customWidth="1"/>
    <col min="44" max="44" width="11" style="3" bestFit="1" customWidth="1"/>
    <col min="45" max="45" width="6.85546875" style="3" customWidth="1"/>
    <col min="46" max="46" width="4.42578125" style="4" customWidth="1"/>
    <col min="47" max="47" width="7.140625" style="3" customWidth="1"/>
    <col min="48" max="48" width="3.28515625" style="3" customWidth="1"/>
    <col min="49" max="49" width="11.5703125" style="3" customWidth="1"/>
    <col min="50" max="55" width="3.28515625" style="3" customWidth="1"/>
    <col min="56" max="16384" width="9.140625" style="3"/>
  </cols>
  <sheetData>
    <row r="1" spans="1:46" ht="6.75" customHeight="1" x14ac:dyDescent="0.2">
      <c r="A1" s="56"/>
      <c r="B1" s="57"/>
      <c r="C1" s="57"/>
      <c r="D1" s="57"/>
      <c r="E1" s="58"/>
      <c r="F1" s="58"/>
      <c r="G1" s="58"/>
      <c r="H1" s="58"/>
      <c r="I1" s="58"/>
      <c r="J1" s="58"/>
      <c r="K1" s="58"/>
      <c r="L1" s="58"/>
      <c r="M1" s="58"/>
      <c r="N1" s="58"/>
      <c r="O1" s="58"/>
      <c r="P1" s="58"/>
      <c r="Q1" s="58"/>
      <c r="R1" s="58"/>
      <c r="S1" s="58"/>
      <c r="T1" s="58"/>
      <c r="U1" s="58"/>
      <c r="V1" s="58"/>
      <c r="W1" s="58"/>
      <c r="X1" s="58"/>
      <c r="Y1" s="58"/>
      <c r="Z1" s="58"/>
      <c r="AA1" s="58"/>
      <c r="AB1" s="58"/>
      <c r="AC1" s="58"/>
      <c r="AD1" s="58"/>
      <c r="AE1" s="58"/>
      <c r="AF1" s="58"/>
      <c r="AG1" s="58"/>
      <c r="AH1" s="58"/>
      <c r="AI1" s="58"/>
      <c r="AJ1" s="58"/>
      <c r="AK1" s="58"/>
      <c r="AL1" s="58"/>
      <c r="AM1" s="59"/>
    </row>
    <row r="2" spans="1:46" ht="12.75" customHeight="1" x14ac:dyDescent="0.2">
      <c r="A2" s="321" t="s">
        <v>7</v>
      </c>
      <c r="B2" s="322"/>
      <c r="C2" s="322"/>
      <c r="D2" s="322"/>
      <c r="E2" s="322"/>
      <c r="F2" s="322"/>
      <c r="G2" s="322"/>
      <c r="H2" s="322"/>
      <c r="I2" s="322"/>
      <c r="J2" s="322"/>
      <c r="K2" s="322"/>
      <c r="L2" s="322"/>
      <c r="M2" s="322"/>
      <c r="N2" s="322"/>
      <c r="O2" s="322"/>
      <c r="P2" s="322"/>
      <c r="Q2" s="322"/>
      <c r="R2" s="322"/>
      <c r="S2" s="322"/>
      <c r="T2" s="322"/>
      <c r="U2" s="322"/>
      <c r="V2" s="322"/>
      <c r="W2" s="322"/>
      <c r="X2" s="322"/>
      <c r="Y2" s="322"/>
      <c r="Z2" s="322"/>
      <c r="AA2" s="322"/>
      <c r="AB2" s="322"/>
      <c r="AC2" s="322"/>
      <c r="AD2" s="322"/>
      <c r="AE2" s="322"/>
      <c r="AF2" s="322"/>
      <c r="AG2" s="322"/>
      <c r="AH2" s="322"/>
      <c r="AI2" s="322"/>
      <c r="AJ2" s="322"/>
      <c r="AK2" s="322"/>
      <c r="AL2" s="322"/>
      <c r="AM2" s="323"/>
    </row>
    <row r="3" spans="1:46" ht="12" customHeight="1" x14ac:dyDescent="0.2">
      <c r="A3" s="321"/>
      <c r="B3" s="322"/>
      <c r="C3" s="322"/>
      <c r="D3" s="322"/>
      <c r="E3" s="322"/>
      <c r="F3" s="322"/>
      <c r="G3" s="322"/>
      <c r="H3" s="322"/>
      <c r="I3" s="322"/>
      <c r="J3" s="322"/>
      <c r="K3" s="322"/>
      <c r="L3" s="322"/>
      <c r="M3" s="322"/>
      <c r="N3" s="322"/>
      <c r="O3" s="322"/>
      <c r="P3" s="322"/>
      <c r="Q3" s="322"/>
      <c r="R3" s="322"/>
      <c r="S3" s="322"/>
      <c r="T3" s="322"/>
      <c r="U3" s="322"/>
      <c r="V3" s="322"/>
      <c r="W3" s="322"/>
      <c r="X3" s="322"/>
      <c r="Y3" s="322"/>
      <c r="Z3" s="322"/>
      <c r="AA3" s="322"/>
      <c r="AB3" s="322"/>
      <c r="AC3" s="322"/>
      <c r="AD3" s="322"/>
      <c r="AE3" s="322"/>
      <c r="AF3" s="322"/>
      <c r="AG3" s="322"/>
      <c r="AH3" s="322"/>
      <c r="AI3" s="322"/>
      <c r="AJ3" s="322"/>
      <c r="AK3" s="322"/>
      <c r="AL3" s="322"/>
      <c r="AM3" s="323"/>
    </row>
    <row r="4" spans="1:46" ht="4.5" customHeight="1" x14ac:dyDescent="0.2">
      <c r="A4" s="60"/>
      <c r="B4" s="2"/>
      <c r="C4" s="2"/>
      <c r="D4" s="2"/>
      <c r="E4" s="2"/>
      <c r="F4" s="2"/>
      <c r="G4" s="2"/>
      <c r="H4" s="61"/>
      <c r="I4" s="2"/>
      <c r="J4" s="2"/>
      <c r="K4" s="2"/>
      <c r="L4" s="2"/>
      <c r="M4" s="2"/>
      <c r="N4" s="2"/>
      <c r="O4" s="2"/>
      <c r="P4" s="2"/>
      <c r="Q4" s="2"/>
      <c r="R4" s="2"/>
      <c r="S4" s="2"/>
      <c r="T4" s="2"/>
      <c r="U4" s="2"/>
      <c r="V4" s="2"/>
      <c r="W4" s="2"/>
      <c r="X4" s="2"/>
      <c r="Y4" s="2"/>
      <c r="Z4" s="2"/>
      <c r="AA4" s="2"/>
      <c r="AB4" s="2"/>
      <c r="AC4" s="2"/>
      <c r="AD4" s="2"/>
      <c r="AE4" s="2"/>
      <c r="AF4" s="2"/>
      <c r="AG4" s="2"/>
      <c r="AH4" s="2"/>
      <c r="AI4" s="2"/>
      <c r="AJ4" s="2"/>
      <c r="AK4" s="2"/>
      <c r="AL4" s="2"/>
      <c r="AM4" s="62"/>
    </row>
    <row r="5" spans="1:46" s="5" customFormat="1" ht="13.5" customHeight="1" x14ac:dyDescent="0.2">
      <c r="A5" s="324"/>
      <c r="B5" s="325"/>
      <c r="C5" s="325"/>
      <c r="D5" s="325"/>
      <c r="E5" s="325"/>
      <c r="F5" s="325"/>
      <c r="G5" s="325"/>
      <c r="H5" s="325"/>
      <c r="I5" s="325"/>
      <c r="J5" s="325"/>
      <c r="K5" s="325"/>
      <c r="L5" s="325"/>
      <c r="M5" s="325"/>
      <c r="N5" s="325"/>
      <c r="O5" s="325"/>
      <c r="P5" s="325"/>
      <c r="Q5" s="325"/>
      <c r="R5" s="325"/>
      <c r="S5" s="325"/>
      <c r="T5" s="325"/>
      <c r="U5" s="325"/>
      <c r="V5" s="325"/>
      <c r="W5" s="325"/>
      <c r="X5" s="325"/>
      <c r="Y5" s="47"/>
      <c r="Z5" s="47"/>
      <c r="AA5" s="47"/>
      <c r="AB5" s="47"/>
      <c r="AC5" s="47"/>
      <c r="AD5" s="326"/>
      <c r="AE5" s="326"/>
      <c r="AF5" s="326"/>
      <c r="AG5" s="326"/>
      <c r="AH5" s="326"/>
      <c r="AI5" s="326"/>
      <c r="AJ5" s="326"/>
      <c r="AK5" s="326"/>
      <c r="AL5" s="326"/>
      <c r="AM5" s="327"/>
      <c r="AT5" s="6"/>
    </row>
    <row r="6" spans="1:46" ht="5.25" customHeight="1" x14ac:dyDescent="0.2">
      <c r="A6" s="63"/>
      <c r="B6" s="7"/>
      <c r="C6" s="7"/>
      <c r="D6" s="7"/>
      <c r="E6" s="7"/>
      <c r="F6" s="7"/>
      <c r="G6" s="7"/>
      <c r="H6" s="7"/>
      <c r="I6" s="7"/>
      <c r="J6" s="7"/>
      <c r="K6" s="14"/>
      <c r="L6" s="2"/>
      <c r="M6" s="2"/>
      <c r="N6" s="2"/>
      <c r="O6" s="2"/>
      <c r="P6" s="2"/>
      <c r="Q6" s="2"/>
      <c r="R6" s="2"/>
      <c r="S6" s="2"/>
      <c r="T6" s="2"/>
      <c r="U6" s="2"/>
      <c r="V6" s="2"/>
      <c r="W6" s="2"/>
      <c r="X6" s="2"/>
      <c r="Y6" s="2"/>
      <c r="Z6" s="2"/>
      <c r="AA6" s="2"/>
      <c r="AB6" s="2"/>
      <c r="AC6" s="2"/>
      <c r="AD6" s="2"/>
      <c r="AE6" s="2"/>
      <c r="AF6" s="2"/>
      <c r="AG6" s="2"/>
      <c r="AH6" s="2"/>
      <c r="AI6" s="2"/>
      <c r="AJ6" s="2"/>
      <c r="AK6" s="2"/>
      <c r="AL6" s="2"/>
      <c r="AM6" s="62"/>
    </row>
    <row r="7" spans="1:46" s="9" customFormat="1" ht="12" customHeight="1" x14ac:dyDescent="0.2">
      <c r="A7" s="64" t="s">
        <v>8</v>
      </c>
      <c r="B7" s="1"/>
      <c r="C7" s="1"/>
      <c r="D7" s="1"/>
      <c r="E7" s="1"/>
      <c r="F7" s="1"/>
      <c r="G7" s="1"/>
      <c r="H7" s="1"/>
      <c r="I7" s="2"/>
      <c r="J7" s="2"/>
      <c r="K7" s="2"/>
      <c r="L7" s="2"/>
      <c r="M7" s="2"/>
      <c r="N7" s="2"/>
      <c r="O7" s="2"/>
      <c r="P7" s="2"/>
      <c r="Q7" s="2"/>
      <c r="R7" s="2"/>
      <c r="S7" s="2"/>
      <c r="T7" s="2"/>
      <c r="U7" s="2"/>
      <c r="V7" s="2"/>
      <c r="W7" s="1"/>
      <c r="X7" s="1"/>
      <c r="Y7" s="1"/>
      <c r="Z7" s="1"/>
      <c r="AA7" s="1"/>
      <c r="AB7" s="2"/>
      <c r="AC7" s="2"/>
      <c r="AD7" s="8"/>
      <c r="AE7" s="2"/>
      <c r="AF7" s="2"/>
      <c r="AG7" s="2"/>
      <c r="AH7" s="2"/>
      <c r="AI7" s="2"/>
      <c r="AJ7" s="2"/>
      <c r="AK7" s="2"/>
      <c r="AL7" s="2"/>
      <c r="AM7" s="62"/>
      <c r="AT7" s="10"/>
    </row>
    <row r="8" spans="1:46" s="9" customFormat="1" ht="14.1" customHeight="1" x14ac:dyDescent="0.2">
      <c r="A8" s="328" t="s">
        <v>51</v>
      </c>
      <c r="B8" s="329"/>
      <c r="C8" s="329"/>
      <c r="D8" s="329"/>
      <c r="E8" s="329"/>
      <c r="F8" s="329"/>
      <c r="G8" s="329"/>
      <c r="H8" s="329"/>
      <c r="I8" s="329"/>
      <c r="J8" s="329"/>
      <c r="K8" s="329"/>
      <c r="L8" s="329"/>
      <c r="M8" s="329"/>
      <c r="N8" s="329"/>
      <c r="O8" s="329"/>
      <c r="P8" s="329"/>
      <c r="Q8" s="329"/>
      <c r="R8" s="329"/>
      <c r="S8" s="329"/>
      <c r="T8" s="329"/>
      <c r="U8" s="329"/>
      <c r="V8" s="329"/>
      <c r="W8" s="329"/>
      <c r="X8" s="329"/>
      <c r="Y8" s="329"/>
      <c r="Z8" s="329"/>
      <c r="AA8" s="329"/>
      <c r="AB8" s="329"/>
      <c r="AC8" s="330"/>
      <c r="AD8" s="331"/>
      <c r="AE8" s="332"/>
      <c r="AF8" s="332"/>
      <c r="AG8" s="332"/>
      <c r="AH8" s="332"/>
      <c r="AI8" s="332"/>
      <c r="AJ8" s="332"/>
      <c r="AK8" s="332"/>
      <c r="AL8" s="332"/>
      <c r="AM8" s="333"/>
      <c r="AT8" s="10"/>
    </row>
    <row r="9" spans="1:46" s="12" customFormat="1" ht="5.25" customHeight="1" x14ac:dyDescent="0.2">
      <c r="A9" s="65"/>
      <c r="B9" s="11"/>
      <c r="C9" s="11"/>
      <c r="D9" s="11"/>
      <c r="E9" s="11"/>
      <c r="F9" s="11"/>
      <c r="G9" s="11"/>
      <c r="H9" s="11"/>
      <c r="I9" s="11"/>
      <c r="J9" s="11"/>
      <c r="K9" s="16"/>
      <c r="L9" s="16"/>
      <c r="M9" s="16"/>
      <c r="N9" s="16"/>
      <c r="O9" s="16"/>
      <c r="P9" s="16"/>
      <c r="Q9" s="16"/>
      <c r="R9" s="16"/>
      <c r="S9" s="16"/>
      <c r="T9" s="16"/>
      <c r="U9" s="16"/>
      <c r="V9" s="16"/>
      <c r="W9" s="16"/>
      <c r="X9" s="16"/>
      <c r="Y9" s="16"/>
      <c r="Z9" s="16"/>
      <c r="AA9" s="16"/>
      <c r="AB9" s="16"/>
      <c r="AC9" s="16"/>
      <c r="AD9" s="16"/>
      <c r="AE9" s="16"/>
      <c r="AF9" s="16"/>
      <c r="AG9" s="16"/>
      <c r="AH9" s="16"/>
      <c r="AI9" s="16"/>
      <c r="AJ9" s="16"/>
      <c r="AK9" s="16"/>
      <c r="AL9" s="16"/>
      <c r="AM9" s="66"/>
      <c r="AT9" s="13"/>
    </row>
    <row r="10" spans="1:46" s="9" customFormat="1" ht="12" customHeight="1" x14ac:dyDescent="0.2">
      <c r="A10" s="64" t="s">
        <v>9</v>
      </c>
      <c r="B10" s="1"/>
      <c r="C10" s="1"/>
      <c r="D10" s="1"/>
      <c r="E10" s="2"/>
      <c r="F10" s="2"/>
      <c r="G10" s="2"/>
      <c r="H10" s="2"/>
      <c r="I10" s="2"/>
      <c r="J10" s="2"/>
      <c r="K10" s="2"/>
      <c r="L10" s="2"/>
      <c r="M10" s="2"/>
      <c r="N10" s="2"/>
      <c r="O10" s="2"/>
      <c r="P10" s="2"/>
      <c r="Q10" s="2"/>
      <c r="R10" s="2"/>
      <c r="S10" s="2"/>
      <c r="T10" s="2"/>
      <c r="U10" s="2"/>
      <c r="V10" s="2"/>
      <c r="W10" s="8" t="s">
        <v>10</v>
      </c>
      <c r="X10" s="2"/>
      <c r="Y10" s="1"/>
      <c r="Z10" s="1"/>
      <c r="AA10" s="1"/>
      <c r="AB10" s="1"/>
      <c r="AC10" s="1"/>
      <c r="AD10" s="2"/>
      <c r="AE10" s="1"/>
      <c r="AF10" s="14"/>
      <c r="AG10" s="2"/>
      <c r="AH10" s="2"/>
      <c r="AI10" s="2"/>
      <c r="AJ10" s="2"/>
      <c r="AK10" s="53"/>
      <c r="AL10" s="15" t="s">
        <v>11</v>
      </c>
      <c r="AM10" s="67"/>
      <c r="AT10" s="10"/>
    </row>
    <row r="11" spans="1:46" ht="34.5" customHeight="1" x14ac:dyDescent="0.2">
      <c r="A11" s="334" t="s">
        <v>235</v>
      </c>
      <c r="B11" s="335"/>
      <c r="C11" s="335"/>
      <c r="D11" s="335"/>
      <c r="E11" s="335"/>
      <c r="F11" s="335"/>
      <c r="G11" s="335"/>
      <c r="H11" s="335"/>
      <c r="I11" s="335"/>
      <c r="J11" s="335"/>
      <c r="K11" s="335"/>
      <c r="L11" s="335"/>
      <c r="M11" s="335"/>
      <c r="N11" s="335"/>
      <c r="O11" s="335"/>
      <c r="P11" s="335"/>
      <c r="Q11" s="335"/>
      <c r="R11" s="335"/>
      <c r="S11" s="335"/>
      <c r="T11" s="335"/>
      <c r="U11" s="335"/>
      <c r="V11" s="336"/>
      <c r="W11" s="337" t="s">
        <v>49</v>
      </c>
      <c r="X11" s="329"/>
      <c r="Y11" s="329"/>
      <c r="Z11" s="329"/>
      <c r="AA11" s="329"/>
      <c r="AB11" s="329"/>
      <c r="AC11" s="329"/>
      <c r="AD11" s="329"/>
      <c r="AE11" s="329"/>
      <c r="AF11" s="329"/>
      <c r="AG11" s="329"/>
      <c r="AH11" s="329"/>
      <c r="AI11" s="329"/>
      <c r="AJ11" s="329"/>
      <c r="AK11" s="330"/>
      <c r="AL11" s="338" t="s">
        <v>12</v>
      </c>
      <c r="AM11" s="339"/>
    </row>
    <row r="12" spans="1:46" s="12" customFormat="1" ht="6.75" customHeight="1" x14ac:dyDescent="0.2">
      <c r="A12" s="65"/>
      <c r="B12" s="11"/>
      <c r="C12" s="11"/>
      <c r="D12" s="11"/>
      <c r="E12" s="11"/>
      <c r="F12" s="11"/>
      <c r="G12" s="11"/>
      <c r="H12" s="11"/>
      <c r="I12" s="11"/>
      <c r="J12" s="11"/>
      <c r="K12" s="16"/>
      <c r="L12" s="16"/>
      <c r="M12" s="16"/>
      <c r="N12" s="16"/>
      <c r="O12" s="16"/>
      <c r="P12" s="16"/>
      <c r="Q12" s="16"/>
      <c r="R12" s="16"/>
      <c r="S12" s="16"/>
      <c r="T12" s="16"/>
      <c r="U12" s="16"/>
      <c r="V12" s="16"/>
      <c r="W12" s="16"/>
      <c r="X12" s="16"/>
      <c r="Y12" s="16"/>
      <c r="Z12" s="16"/>
      <c r="AA12" s="16"/>
      <c r="AB12" s="16"/>
      <c r="AC12" s="16"/>
      <c r="AD12" s="16"/>
      <c r="AE12" s="16"/>
      <c r="AF12" s="16"/>
      <c r="AG12" s="16"/>
      <c r="AH12" s="16"/>
      <c r="AI12" s="16"/>
      <c r="AJ12" s="16"/>
      <c r="AK12" s="2"/>
      <c r="AL12" s="2"/>
      <c r="AM12" s="62"/>
      <c r="AT12" s="13"/>
    </row>
    <row r="13" spans="1:46" s="9" customFormat="1" ht="12" customHeight="1" x14ac:dyDescent="0.2">
      <c r="A13" s="60"/>
      <c r="B13" s="2"/>
      <c r="C13" s="2"/>
      <c r="D13" s="2"/>
      <c r="E13" s="1"/>
      <c r="F13" s="1"/>
      <c r="G13" s="1"/>
      <c r="H13" s="1"/>
      <c r="I13" s="2"/>
      <c r="J13" s="2"/>
      <c r="K13" s="2"/>
      <c r="L13" s="2"/>
      <c r="M13" s="2"/>
      <c r="N13" s="2"/>
      <c r="O13" s="2"/>
      <c r="P13" s="2"/>
      <c r="Q13" s="2"/>
      <c r="R13" s="2"/>
      <c r="S13" s="2"/>
      <c r="T13" s="2"/>
      <c r="U13" s="2"/>
      <c r="V13" s="2"/>
      <c r="W13" s="8"/>
      <c r="X13" s="2"/>
      <c r="Y13" s="2"/>
      <c r="Z13" s="1"/>
      <c r="AA13" s="2"/>
      <c r="AB13" s="2"/>
      <c r="AC13" s="2"/>
      <c r="AD13" s="2"/>
      <c r="AE13" s="2"/>
      <c r="AF13" s="8" t="s">
        <v>13</v>
      </c>
      <c r="AG13" s="2"/>
      <c r="AH13" s="2"/>
      <c r="AI13" s="1"/>
      <c r="AJ13" s="2"/>
      <c r="AK13" s="2"/>
      <c r="AL13" s="2"/>
      <c r="AM13" s="62"/>
      <c r="AT13" s="10"/>
    </row>
    <row r="14" spans="1:46" s="9" customFormat="1" ht="21" customHeight="1" x14ac:dyDescent="0.2">
      <c r="A14" s="256" t="s">
        <v>236</v>
      </c>
      <c r="B14" s="257"/>
      <c r="C14" s="257"/>
      <c r="D14" s="257"/>
      <c r="E14" s="257"/>
      <c r="F14" s="257"/>
      <c r="G14" s="257"/>
      <c r="H14" s="257"/>
      <c r="I14" s="257"/>
      <c r="J14" s="257"/>
      <c r="K14" s="257"/>
      <c r="L14" s="257"/>
      <c r="M14" s="257"/>
      <c r="N14" s="257"/>
      <c r="O14" s="257"/>
      <c r="P14" s="257"/>
      <c r="Q14" s="257"/>
      <c r="R14" s="257"/>
      <c r="S14" s="257"/>
      <c r="T14" s="257"/>
      <c r="U14" s="257"/>
      <c r="V14" s="258"/>
      <c r="W14" s="259"/>
      <c r="X14" s="260"/>
      <c r="Y14" s="260"/>
      <c r="Z14" s="260"/>
      <c r="AA14" s="260"/>
      <c r="AB14" s="260"/>
      <c r="AC14" s="260"/>
      <c r="AD14" s="260"/>
      <c r="AE14" s="261"/>
      <c r="AF14" s="262" t="s">
        <v>298</v>
      </c>
      <c r="AG14" s="263"/>
      <c r="AH14" s="263"/>
      <c r="AI14" s="263"/>
      <c r="AJ14" s="263"/>
      <c r="AK14" s="263"/>
      <c r="AL14" s="263"/>
      <c r="AM14" s="264"/>
      <c r="AT14" s="10"/>
    </row>
    <row r="15" spans="1:46" ht="6" customHeight="1" x14ac:dyDescent="0.2">
      <c r="A15" s="68"/>
      <c r="B15" s="48"/>
      <c r="C15" s="48"/>
      <c r="D15" s="48"/>
      <c r="E15" s="48"/>
      <c r="F15" s="48"/>
      <c r="G15" s="48"/>
      <c r="H15" s="48"/>
      <c r="I15" s="48"/>
      <c r="J15" s="48"/>
      <c r="K15" s="49"/>
      <c r="L15" s="49"/>
      <c r="M15" s="49"/>
      <c r="N15" s="49"/>
      <c r="O15" s="49"/>
      <c r="P15" s="49"/>
      <c r="Q15" s="49"/>
      <c r="R15" s="49"/>
      <c r="S15" s="49"/>
      <c r="T15" s="49"/>
      <c r="U15" s="49"/>
      <c r="V15" s="49"/>
      <c r="W15" s="49"/>
      <c r="X15" s="49"/>
      <c r="Y15" s="49"/>
      <c r="Z15" s="49"/>
      <c r="AA15" s="49"/>
      <c r="AB15" s="49"/>
      <c r="AC15" s="49"/>
      <c r="AD15" s="49"/>
      <c r="AE15" s="49"/>
      <c r="AF15" s="49"/>
      <c r="AG15" s="49"/>
      <c r="AH15" s="49"/>
      <c r="AI15" s="49"/>
      <c r="AJ15" s="49"/>
      <c r="AK15" s="49"/>
      <c r="AL15" s="49"/>
      <c r="AM15" s="69"/>
    </row>
    <row r="16" spans="1:46" ht="11.25" customHeight="1" x14ac:dyDescent="0.2">
      <c r="A16" s="160" t="s">
        <v>14</v>
      </c>
      <c r="B16" s="50"/>
      <c r="C16" s="50"/>
      <c r="D16" s="50"/>
      <c r="E16" s="50"/>
      <c r="F16" s="52" t="s">
        <v>53</v>
      </c>
      <c r="G16" s="50"/>
      <c r="H16" s="50"/>
      <c r="I16" s="50"/>
      <c r="J16" s="50"/>
      <c r="K16" s="51"/>
      <c r="L16" s="51"/>
      <c r="M16" s="51"/>
      <c r="N16" s="51"/>
      <c r="O16" s="51"/>
      <c r="P16" s="51"/>
      <c r="Q16" s="51"/>
      <c r="R16" s="51"/>
      <c r="S16" s="51"/>
      <c r="T16" s="51"/>
      <c r="U16" s="51"/>
      <c r="V16" s="51"/>
      <c r="W16" s="51"/>
      <c r="X16" s="51"/>
      <c r="Y16" s="51"/>
      <c r="Z16" s="51"/>
      <c r="AA16" s="51"/>
      <c r="AB16" s="51"/>
      <c r="AC16" s="51"/>
      <c r="AD16" s="51"/>
      <c r="AE16" s="51"/>
      <c r="AF16" s="51"/>
      <c r="AG16" s="51"/>
      <c r="AH16" s="51"/>
      <c r="AI16" s="51"/>
      <c r="AJ16" s="51"/>
      <c r="AK16" s="51"/>
      <c r="AL16" s="51"/>
      <c r="AM16" s="70"/>
      <c r="AN16" s="17" t="b">
        <v>0</v>
      </c>
    </row>
    <row r="17" spans="1:51" ht="6.75" customHeight="1" x14ac:dyDescent="0.2">
      <c r="A17" s="64"/>
      <c r="B17" s="1"/>
      <c r="C17" s="1"/>
      <c r="D17" s="1"/>
      <c r="E17" s="1"/>
      <c r="F17" s="1"/>
      <c r="G17" s="1"/>
      <c r="H17" s="1"/>
      <c r="I17" s="1"/>
      <c r="J17" s="1"/>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62"/>
    </row>
    <row r="18" spans="1:51" ht="12.6" customHeight="1" x14ac:dyDescent="0.2">
      <c r="A18" s="306"/>
      <c r="B18" s="307"/>
      <c r="C18" s="307"/>
      <c r="D18" s="307"/>
      <c r="E18" s="307"/>
      <c r="F18" s="307"/>
      <c r="G18" s="307"/>
      <c r="H18" s="307"/>
      <c r="I18" s="307"/>
      <c r="J18" s="307"/>
      <c r="K18" s="307"/>
      <c r="L18" s="307"/>
      <c r="M18" s="307"/>
      <c r="N18" s="307"/>
      <c r="O18" s="308"/>
      <c r="P18" s="265" t="s">
        <v>15</v>
      </c>
      <c r="Q18" s="266"/>
      <c r="R18" s="266"/>
      <c r="S18" s="266"/>
      <c r="T18" s="266"/>
      <c r="U18" s="266"/>
      <c r="V18" s="266"/>
      <c r="W18" s="266"/>
      <c r="X18" s="269" t="s">
        <v>16</v>
      </c>
      <c r="Y18" s="270"/>
      <c r="Z18" s="270"/>
      <c r="AA18" s="270"/>
      <c r="AB18" s="270"/>
      <c r="AC18" s="270"/>
      <c r="AD18" s="270"/>
      <c r="AE18" s="270"/>
      <c r="AF18" s="270"/>
      <c r="AG18" s="270"/>
      <c r="AH18" s="271"/>
      <c r="AI18" s="275">
        <v>0.27739999999999998</v>
      </c>
      <c r="AJ18" s="276"/>
      <c r="AK18" s="276"/>
      <c r="AL18" s="276"/>
      <c r="AM18" s="277"/>
    </row>
    <row r="19" spans="1:51" ht="12.6" customHeight="1" x14ac:dyDescent="0.2">
      <c r="A19" s="309"/>
      <c r="B19" s="310"/>
      <c r="C19" s="310"/>
      <c r="D19" s="310"/>
      <c r="E19" s="310"/>
      <c r="F19" s="310"/>
      <c r="G19" s="310"/>
      <c r="H19" s="310"/>
      <c r="I19" s="310"/>
      <c r="J19" s="310"/>
      <c r="K19" s="310"/>
      <c r="L19" s="310"/>
      <c r="M19" s="310"/>
      <c r="N19" s="310"/>
      <c r="O19" s="311"/>
      <c r="P19" s="267"/>
      <c r="Q19" s="268"/>
      <c r="R19" s="268"/>
      <c r="S19" s="268"/>
      <c r="T19" s="268"/>
      <c r="U19" s="268"/>
      <c r="V19" s="268"/>
      <c r="W19" s="268"/>
      <c r="X19" s="272"/>
      <c r="Y19" s="273"/>
      <c r="Z19" s="273"/>
      <c r="AA19" s="273"/>
      <c r="AB19" s="273"/>
      <c r="AC19" s="273"/>
      <c r="AD19" s="273"/>
      <c r="AE19" s="273"/>
      <c r="AF19" s="273"/>
      <c r="AG19" s="273"/>
      <c r="AH19" s="274"/>
      <c r="AI19" s="278"/>
      <c r="AJ19" s="279"/>
      <c r="AK19" s="279"/>
      <c r="AL19" s="279"/>
      <c r="AM19" s="280"/>
    </row>
    <row r="20" spans="1:51" ht="17.25" hidden="1" customHeight="1" x14ac:dyDescent="0.2">
      <c r="A20" s="71" t="s">
        <v>17</v>
      </c>
      <c r="B20" s="18"/>
      <c r="C20" s="18"/>
      <c r="D20" s="18"/>
      <c r="E20" s="18"/>
      <c r="F20" s="18"/>
      <c r="G20" s="18"/>
      <c r="H20" s="18"/>
      <c r="I20" s="18"/>
      <c r="J20" s="19" t="s">
        <v>18</v>
      </c>
      <c r="K20" s="281">
        <v>3.2000000000000002E-3</v>
      </c>
      <c r="L20" s="281"/>
      <c r="M20" s="20" t="s">
        <v>19</v>
      </c>
      <c r="N20" s="281">
        <v>7.4000000000000003E-3</v>
      </c>
      <c r="O20" s="350"/>
      <c r="P20" s="21" t="s">
        <v>20</v>
      </c>
      <c r="Q20" s="22"/>
      <c r="R20" s="22"/>
      <c r="S20" s="22"/>
      <c r="T20" s="22"/>
      <c r="U20" s="22"/>
      <c r="V20" s="351">
        <v>7.1999999999999998E-3</v>
      </c>
      <c r="W20" s="352"/>
      <c r="X20" s="340" t="s">
        <v>50</v>
      </c>
      <c r="Y20" s="340"/>
      <c r="Z20" s="340"/>
      <c r="AA20" s="340"/>
      <c r="AB20" s="340"/>
      <c r="AC20" s="340"/>
      <c r="AD20" s="340"/>
      <c r="AE20" s="340"/>
      <c r="AF20" s="340"/>
      <c r="AG20" s="340"/>
      <c r="AH20" s="340"/>
      <c r="AI20" s="340"/>
      <c r="AJ20" s="340"/>
      <c r="AK20" s="340"/>
      <c r="AL20" s="340"/>
      <c r="AM20" s="341"/>
      <c r="AR20" s="4"/>
      <c r="AT20" s="3"/>
    </row>
    <row r="21" spans="1:51" ht="17.25" hidden="1" customHeight="1" x14ac:dyDescent="0.2">
      <c r="A21" s="72" t="s">
        <v>21</v>
      </c>
      <c r="B21" s="23"/>
      <c r="C21" s="23"/>
      <c r="D21" s="23"/>
      <c r="E21" s="23"/>
      <c r="F21" s="23"/>
      <c r="G21" s="23"/>
      <c r="H21" s="23"/>
      <c r="I21" s="23"/>
      <c r="J21" s="24" t="s">
        <v>18</v>
      </c>
      <c r="K21" s="346">
        <v>5.0000000000000001E-3</v>
      </c>
      <c r="L21" s="346"/>
      <c r="M21" s="25" t="s">
        <v>19</v>
      </c>
      <c r="N21" s="346">
        <v>9.7000000000000003E-3</v>
      </c>
      <c r="O21" s="347"/>
      <c r="P21" s="26" t="s">
        <v>22</v>
      </c>
      <c r="Q21" s="27"/>
      <c r="R21" s="27"/>
      <c r="S21" s="27"/>
      <c r="T21" s="27"/>
      <c r="U21" s="27"/>
      <c r="V21" s="348">
        <v>9.5999999999999992E-3</v>
      </c>
      <c r="W21" s="349"/>
      <c r="X21" s="342"/>
      <c r="Y21" s="342"/>
      <c r="Z21" s="342"/>
      <c r="AA21" s="342"/>
      <c r="AB21" s="342"/>
      <c r="AC21" s="342"/>
      <c r="AD21" s="342"/>
      <c r="AE21" s="342"/>
      <c r="AF21" s="342"/>
      <c r="AG21" s="342"/>
      <c r="AH21" s="342"/>
      <c r="AI21" s="342"/>
      <c r="AJ21" s="342"/>
      <c r="AK21" s="342"/>
      <c r="AL21" s="342"/>
      <c r="AM21" s="343"/>
      <c r="AR21" s="4"/>
      <c r="AT21" s="3"/>
    </row>
    <row r="22" spans="1:51" ht="17.25" hidden="1" customHeight="1" x14ac:dyDescent="0.2">
      <c r="A22" s="72" t="s">
        <v>23</v>
      </c>
      <c r="B22" s="23"/>
      <c r="C22" s="23"/>
      <c r="D22" s="23"/>
      <c r="E22" s="23"/>
      <c r="F22" s="23"/>
      <c r="G22" s="23"/>
      <c r="H22" s="23"/>
      <c r="I22" s="23"/>
      <c r="J22" s="24" t="s">
        <v>18</v>
      </c>
      <c r="K22" s="346">
        <v>1.0200000000000001E-2</v>
      </c>
      <c r="L22" s="346"/>
      <c r="M22" s="25" t="s">
        <v>19</v>
      </c>
      <c r="N22" s="346">
        <v>1.21E-2</v>
      </c>
      <c r="O22" s="347"/>
      <c r="P22" s="26" t="s">
        <v>24</v>
      </c>
      <c r="Q22" s="27"/>
      <c r="R22" s="27"/>
      <c r="S22" s="27"/>
      <c r="T22" s="27"/>
      <c r="U22" s="27"/>
      <c r="V22" s="348">
        <v>1.21E-2</v>
      </c>
      <c r="W22" s="349"/>
      <c r="X22" s="342"/>
      <c r="Y22" s="342"/>
      <c r="Z22" s="342"/>
      <c r="AA22" s="342"/>
      <c r="AB22" s="342"/>
      <c r="AC22" s="342"/>
      <c r="AD22" s="342"/>
      <c r="AE22" s="342"/>
      <c r="AF22" s="342"/>
      <c r="AG22" s="342"/>
      <c r="AH22" s="342"/>
      <c r="AI22" s="342"/>
      <c r="AJ22" s="342"/>
      <c r="AK22" s="342"/>
      <c r="AL22" s="342"/>
      <c r="AM22" s="343"/>
      <c r="AR22" s="4"/>
      <c r="AT22" s="3"/>
    </row>
    <row r="23" spans="1:51" ht="17.25" hidden="1" customHeight="1" x14ac:dyDescent="0.2">
      <c r="A23" s="72" t="s">
        <v>25</v>
      </c>
      <c r="B23" s="23"/>
      <c r="C23" s="23"/>
      <c r="D23" s="23"/>
      <c r="E23" s="23"/>
      <c r="F23" s="23"/>
      <c r="G23" s="23"/>
      <c r="H23" s="23"/>
      <c r="I23" s="23"/>
      <c r="J23" s="24" t="s">
        <v>18</v>
      </c>
      <c r="K23" s="346">
        <v>3.7999999999999999E-2</v>
      </c>
      <c r="L23" s="346"/>
      <c r="M23" s="25" t="s">
        <v>19</v>
      </c>
      <c r="N23" s="346">
        <v>4.6699999999999998E-2</v>
      </c>
      <c r="O23" s="347"/>
      <c r="P23" s="26" t="s">
        <v>26</v>
      </c>
      <c r="Q23" s="27"/>
      <c r="R23" s="27"/>
      <c r="S23" s="27"/>
      <c r="T23" s="27"/>
      <c r="U23" s="27"/>
      <c r="V23" s="348">
        <v>4.6699999999999998E-2</v>
      </c>
      <c r="W23" s="349"/>
      <c r="X23" s="342"/>
      <c r="Y23" s="342"/>
      <c r="Z23" s="342"/>
      <c r="AA23" s="342"/>
      <c r="AB23" s="342"/>
      <c r="AC23" s="342"/>
      <c r="AD23" s="342"/>
      <c r="AE23" s="342"/>
      <c r="AF23" s="342"/>
      <c r="AG23" s="342"/>
      <c r="AH23" s="342"/>
      <c r="AI23" s="342"/>
      <c r="AJ23" s="342"/>
      <c r="AK23" s="342"/>
      <c r="AL23" s="342"/>
      <c r="AM23" s="343"/>
      <c r="AR23" s="4"/>
      <c r="AT23" s="3"/>
    </row>
    <row r="24" spans="1:51" ht="17.25" hidden="1" customHeight="1" x14ac:dyDescent="0.2">
      <c r="A24" s="72" t="s">
        <v>27</v>
      </c>
      <c r="B24" s="23"/>
      <c r="C24" s="23"/>
      <c r="D24" s="23"/>
      <c r="E24" s="23"/>
      <c r="F24" s="23"/>
      <c r="G24" s="23"/>
      <c r="H24" s="23"/>
      <c r="I24" s="23"/>
      <c r="J24" s="24" t="s">
        <v>18</v>
      </c>
      <c r="K24" s="346">
        <v>6.6400000000000001E-2</v>
      </c>
      <c r="L24" s="346"/>
      <c r="M24" s="25" t="s">
        <v>19</v>
      </c>
      <c r="N24" s="346">
        <v>8.6900000000000005E-2</v>
      </c>
      <c r="O24" s="347"/>
      <c r="P24" s="26" t="s">
        <v>28</v>
      </c>
      <c r="Q24" s="27"/>
      <c r="R24" s="27"/>
      <c r="S24" s="27"/>
      <c r="T24" s="27"/>
      <c r="U24" s="27"/>
      <c r="V24" s="348">
        <v>8.6900000000000005E-2</v>
      </c>
      <c r="W24" s="349"/>
      <c r="X24" s="342"/>
      <c r="Y24" s="342"/>
      <c r="Z24" s="342"/>
      <c r="AA24" s="342"/>
      <c r="AB24" s="342"/>
      <c r="AC24" s="342"/>
      <c r="AD24" s="342"/>
      <c r="AE24" s="342"/>
      <c r="AF24" s="342"/>
      <c r="AG24" s="342"/>
      <c r="AH24" s="342"/>
      <c r="AI24" s="342"/>
      <c r="AJ24" s="342"/>
      <c r="AK24" s="342"/>
      <c r="AL24" s="342"/>
      <c r="AM24" s="343"/>
      <c r="AT24" s="3"/>
    </row>
    <row r="25" spans="1:51" ht="17.25" hidden="1" customHeight="1" x14ac:dyDescent="0.2">
      <c r="A25" s="73" t="s">
        <v>29</v>
      </c>
      <c r="B25" s="28"/>
      <c r="C25" s="45" t="s">
        <v>39</v>
      </c>
      <c r="D25" s="45" t="s">
        <v>42</v>
      </c>
      <c r="E25" s="29" t="s">
        <v>43</v>
      </c>
      <c r="F25" s="46">
        <v>0.02</v>
      </c>
      <c r="G25" s="28"/>
      <c r="H25" s="28"/>
      <c r="I25" s="28"/>
      <c r="J25" s="316">
        <v>7.6499999999999999E-2</v>
      </c>
      <c r="K25" s="317"/>
      <c r="L25" s="317"/>
      <c r="M25" s="317"/>
      <c r="N25" s="317"/>
      <c r="O25" s="318"/>
      <c r="P25" s="30" t="s">
        <v>30</v>
      </c>
      <c r="Q25" s="31"/>
      <c r="R25" s="31"/>
      <c r="S25" s="31"/>
      <c r="T25" s="31"/>
      <c r="U25" s="31"/>
      <c r="V25" s="319">
        <v>7.6499999999999999E-2</v>
      </c>
      <c r="W25" s="320"/>
      <c r="X25" s="344"/>
      <c r="Y25" s="344"/>
      <c r="Z25" s="344"/>
      <c r="AA25" s="344"/>
      <c r="AB25" s="344"/>
      <c r="AC25" s="344"/>
      <c r="AD25" s="344"/>
      <c r="AE25" s="344"/>
      <c r="AF25" s="344"/>
      <c r="AG25" s="344"/>
      <c r="AH25" s="344"/>
      <c r="AI25" s="344"/>
      <c r="AJ25" s="344"/>
      <c r="AK25" s="344"/>
      <c r="AL25" s="344"/>
      <c r="AM25" s="345"/>
      <c r="AT25" s="3"/>
    </row>
    <row r="26" spans="1:51" ht="6" customHeight="1" x14ac:dyDescent="0.2">
      <c r="A26" s="64"/>
      <c r="B26" s="1"/>
      <c r="C26" s="1"/>
      <c r="D26" s="1"/>
      <c r="E26" s="1"/>
      <c r="F26" s="1"/>
      <c r="G26" s="1"/>
      <c r="H26" s="1"/>
      <c r="I26" s="1"/>
      <c r="J26" s="1"/>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62"/>
    </row>
    <row r="27" spans="1:51" ht="50.1" customHeight="1" x14ac:dyDescent="0.2">
      <c r="A27" s="282" t="s">
        <v>0</v>
      </c>
      <c r="B27" s="151"/>
      <c r="C27" s="152"/>
      <c r="D27" s="153"/>
      <c r="E27" s="152"/>
      <c r="F27" s="285" t="s">
        <v>31</v>
      </c>
      <c r="G27" s="286"/>
      <c r="H27" s="286"/>
      <c r="I27" s="286"/>
      <c r="J27" s="286"/>
      <c r="K27" s="286"/>
      <c r="L27" s="286"/>
      <c r="M27" s="286"/>
      <c r="N27" s="286"/>
      <c r="O27" s="286"/>
      <c r="P27" s="286"/>
      <c r="Q27" s="286"/>
      <c r="R27" s="287"/>
      <c r="S27" s="285" t="s">
        <v>32</v>
      </c>
      <c r="T27" s="287"/>
      <c r="U27" s="294" t="s">
        <v>33</v>
      </c>
      <c r="V27" s="295"/>
      <c r="W27" s="296"/>
      <c r="X27" s="303" t="s">
        <v>34</v>
      </c>
      <c r="Y27" s="304"/>
      <c r="Z27" s="304"/>
      <c r="AA27" s="304"/>
      <c r="AB27" s="304"/>
      <c r="AC27" s="304"/>
      <c r="AD27" s="304"/>
      <c r="AE27" s="304"/>
      <c r="AF27" s="304"/>
      <c r="AG27" s="304"/>
      <c r="AH27" s="304"/>
      <c r="AI27" s="304"/>
      <c r="AJ27" s="304"/>
      <c r="AK27" s="304"/>
      <c r="AL27" s="304"/>
      <c r="AM27" s="305"/>
      <c r="AR27" s="312" t="s">
        <v>35</v>
      </c>
      <c r="AS27" s="312"/>
    </row>
    <row r="28" spans="1:51" ht="50.1" customHeight="1" x14ac:dyDescent="0.2">
      <c r="A28" s="283"/>
      <c r="B28" s="154" t="s">
        <v>1</v>
      </c>
      <c r="C28" s="155"/>
      <c r="D28" s="288" t="s">
        <v>36</v>
      </c>
      <c r="E28" s="290"/>
      <c r="F28" s="288"/>
      <c r="G28" s="289"/>
      <c r="H28" s="289"/>
      <c r="I28" s="289"/>
      <c r="J28" s="289"/>
      <c r="K28" s="289"/>
      <c r="L28" s="289"/>
      <c r="M28" s="289"/>
      <c r="N28" s="289"/>
      <c r="O28" s="289"/>
      <c r="P28" s="289"/>
      <c r="Q28" s="289"/>
      <c r="R28" s="290"/>
      <c r="S28" s="288"/>
      <c r="T28" s="290"/>
      <c r="U28" s="297"/>
      <c r="V28" s="298"/>
      <c r="W28" s="299"/>
      <c r="X28" s="303" t="s">
        <v>37</v>
      </c>
      <c r="Y28" s="304"/>
      <c r="Z28" s="304"/>
      <c r="AA28" s="304"/>
      <c r="AB28" s="304"/>
      <c r="AC28" s="304"/>
      <c r="AD28" s="304"/>
      <c r="AE28" s="313" t="s">
        <v>38</v>
      </c>
      <c r="AF28" s="304"/>
      <c r="AG28" s="304"/>
      <c r="AH28" s="304"/>
      <c r="AI28" s="304"/>
      <c r="AJ28" s="304"/>
      <c r="AK28" s="304"/>
      <c r="AL28" s="304"/>
      <c r="AM28" s="305"/>
      <c r="AR28" s="32" t="s">
        <v>39</v>
      </c>
      <c r="AS28" s="33">
        <v>0.02</v>
      </c>
    </row>
    <row r="29" spans="1:51" ht="12" customHeight="1" x14ac:dyDescent="0.2">
      <c r="A29" s="284"/>
      <c r="B29" s="156"/>
      <c r="C29" s="157"/>
      <c r="D29" s="158"/>
      <c r="E29" s="157"/>
      <c r="F29" s="291"/>
      <c r="G29" s="292"/>
      <c r="H29" s="292"/>
      <c r="I29" s="292"/>
      <c r="J29" s="292"/>
      <c r="K29" s="292"/>
      <c r="L29" s="292"/>
      <c r="M29" s="292"/>
      <c r="N29" s="292"/>
      <c r="O29" s="292"/>
      <c r="P29" s="292"/>
      <c r="Q29" s="292"/>
      <c r="R29" s="293"/>
      <c r="S29" s="291"/>
      <c r="T29" s="293"/>
      <c r="U29" s="300"/>
      <c r="V29" s="301"/>
      <c r="W29" s="302"/>
      <c r="X29" s="291" t="s">
        <v>40</v>
      </c>
      <c r="Y29" s="292"/>
      <c r="Z29" s="293"/>
      <c r="AA29" s="291" t="s">
        <v>41</v>
      </c>
      <c r="AB29" s="292"/>
      <c r="AC29" s="292"/>
      <c r="AD29" s="292"/>
      <c r="AE29" s="314" t="s">
        <v>40</v>
      </c>
      <c r="AF29" s="292"/>
      <c r="AG29" s="293"/>
      <c r="AH29" s="291" t="s">
        <v>41</v>
      </c>
      <c r="AI29" s="292"/>
      <c r="AJ29" s="292"/>
      <c r="AK29" s="292"/>
      <c r="AL29" s="292"/>
      <c r="AM29" s="315"/>
      <c r="AR29" s="32" t="s">
        <v>42</v>
      </c>
      <c r="AS29" s="33">
        <v>6.4999999999999997E-3</v>
      </c>
    </row>
    <row r="30" spans="1:51" ht="50.1" customHeight="1" x14ac:dyDescent="0.2">
      <c r="A30" s="165">
        <v>1</v>
      </c>
      <c r="B30" s="359"/>
      <c r="C30" s="360"/>
      <c r="D30" s="359"/>
      <c r="E30" s="360"/>
      <c r="F30" s="361" t="s">
        <v>48</v>
      </c>
      <c r="G30" s="362"/>
      <c r="H30" s="362"/>
      <c r="I30" s="362"/>
      <c r="J30" s="362"/>
      <c r="K30" s="362"/>
      <c r="L30" s="362"/>
      <c r="M30" s="362"/>
      <c r="N30" s="362"/>
      <c r="O30" s="362"/>
      <c r="P30" s="362"/>
      <c r="Q30" s="362"/>
      <c r="R30" s="363"/>
      <c r="S30" s="364"/>
      <c r="T30" s="365"/>
      <c r="U30" s="229"/>
      <c r="V30" s="230"/>
      <c r="W30" s="231"/>
      <c r="X30" s="366"/>
      <c r="Y30" s="367"/>
      <c r="Z30" s="368"/>
      <c r="AA30" s="369" t="str">
        <f>IF(S30="","",ROUND(U30*X30,2))</f>
        <v/>
      </c>
      <c r="AB30" s="370"/>
      <c r="AC30" s="370"/>
      <c r="AD30" s="371"/>
      <c r="AE30" s="356" t="str">
        <f>IF(S30="","",ROUND(X30*(1+$AI$18),2))</f>
        <v/>
      </c>
      <c r="AF30" s="357"/>
      <c r="AG30" s="357"/>
      <c r="AH30" s="243">
        <f>SUM(AH31:AM40)</f>
        <v>4713.79</v>
      </c>
      <c r="AI30" s="244"/>
      <c r="AJ30" s="244"/>
      <c r="AK30" s="244"/>
      <c r="AL30" s="244"/>
      <c r="AM30" s="245"/>
      <c r="AR30" s="32" t="s">
        <v>43</v>
      </c>
      <c r="AS30" s="33">
        <v>0.03</v>
      </c>
      <c r="AU30" s="9"/>
      <c r="AV30" s="9"/>
      <c r="AW30" s="252"/>
      <c r="AX30" s="252"/>
      <c r="AY30" s="252"/>
    </row>
    <row r="31" spans="1:51" ht="75" customHeight="1" x14ac:dyDescent="0.2">
      <c r="A31" s="159" t="s">
        <v>2</v>
      </c>
      <c r="B31" s="173" t="s">
        <v>103</v>
      </c>
      <c r="C31" s="174"/>
      <c r="D31" s="175" t="s">
        <v>56</v>
      </c>
      <c r="E31" s="176"/>
      <c r="F31" s="358" t="s">
        <v>164</v>
      </c>
      <c r="G31" s="178"/>
      <c r="H31" s="178"/>
      <c r="I31" s="178"/>
      <c r="J31" s="178"/>
      <c r="K31" s="178"/>
      <c r="L31" s="178"/>
      <c r="M31" s="178"/>
      <c r="N31" s="178"/>
      <c r="O31" s="178"/>
      <c r="P31" s="178"/>
      <c r="Q31" s="178"/>
      <c r="R31" s="179"/>
      <c r="S31" s="206" t="s">
        <v>5</v>
      </c>
      <c r="T31" s="207"/>
      <c r="U31" s="182">
        <v>3</v>
      </c>
      <c r="V31" s="183"/>
      <c r="W31" s="184"/>
      <c r="X31" s="353">
        <v>206.56</v>
      </c>
      <c r="Y31" s="354"/>
      <c r="Z31" s="355"/>
      <c r="AA31" s="208">
        <f t="shared" ref="AA31:AA36" si="0">ROUND(X31*U31,2)</f>
        <v>619.67999999999995</v>
      </c>
      <c r="AB31" s="209"/>
      <c r="AC31" s="209"/>
      <c r="AD31" s="210"/>
      <c r="AE31" s="211">
        <f>ROUND(X31*(1+AI$18),2)</f>
        <v>263.86</v>
      </c>
      <c r="AF31" s="194"/>
      <c r="AG31" s="194"/>
      <c r="AH31" s="194">
        <f>ROUND(AE31*U31,2)</f>
        <v>791.58</v>
      </c>
      <c r="AI31" s="194"/>
      <c r="AJ31" s="194"/>
      <c r="AK31" s="194"/>
      <c r="AL31" s="194"/>
      <c r="AM31" s="195"/>
      <c r="AP31" s="34"/>
      <c r="AU31" s="9"/>
      <c r="AV31" s="9"/>
      <c r="AW31" s="252"/>
      <c r="AX31" s="252"/>
      <c r="AY31" s="252"/>
    </row>
    <row r="32" spans="1:51" ht="50.1" customHeight="1" x14ac:dyDescent="0.2">
      <c r="A32" s="159" t="s">
        <v>104</v>
      </c>
      <c r="B32" s="173" t="s">
        <v>152</v>
      </c>
      <c r="C32" s="174"/>
      <c r="D32" s="175" t="s">
        <v>56</v>
      </c>
      <c r="E32" s="176"/>
      <c r="F32" s="203" t="s">
        <v>151</v>
      </c>
      <c r="G32" s="204"/>
      <c r="H32" s="204"/>
      <c r="I32" s="204"/>
      <c r="J32" s="204"/>
      <c r="K32" s="204"/>
      <c r="L32" s="204"/>
      <c r="M32" s="204"/>
      <c r="N32" s="204"/>
      <c r="O32" s="204"/>
      <c r="P32" s="204"/>
      <c r="Q32" s="204"/>
      <c r="R32" s="205"/>
      <c r="S32" s="206" t="s">
        <v>73</v>
      </c>
      <c r="T32" s="207"/>
      <c r="U32" s="182">
        <v>112.6</v>
      </c>
      <c r="V32" s="183"/>
      <c r="W32" s="184"/>
      <c r="X32" s="353">
        <v>8.56</v>
      </c>
      <c r="Y32" s="354"/>
      <c r="Z32" s="355"/>
      <c r="AA32" s="208">
        <f t="shared" si="0"/>
        <v>963.86</v>
      </c>
      <c r="AB32" s="209"/>
      <c r="AC32" s="209"/>
      <c r="AD32" s="210"/>
      <c r="AE32" s="211">
        <f>ROUND(X32*(1+AI$18),2)</f>
        <v>10.93</v>
      </c>
      <c r="AF32" s="194"/>
      <c r="AG32" s="194"/>
      <c r="AH32" s="194">
        <f>ROUND(AE32*U32,2)</f>
        <v>1230.72</v>
      </c>
      <c r="AI32" s="194"/>
      <c r="AJ32" s="194"/>
      <c r="AK32" s="194"/>
      <c r="AL32" s="194"/>
      <c r="AM32" s="195"/>
      <c r="AP32" s="34"/>
      <c r="AU32" s="9"/>
      <c r="AV32" s="9"/>
      <c r="AW32" s="253"/>
      <c r="AX32" s="253"/>
      <c r="AY32" s="253"/>
    </row>
    <row r="33" spans="1:51" s="43" customFormat="1" ht="50.1" customHeight="1" x14ac:dyDescent="0.2">
      <c r="A33" s="159" t="s">
        <v>153</v>
      </c>
      <c r="B33" s="173" t="s">
        <v>240</v>
      </c>
      <c r="C33" s="174"/>
      <c r="D33" s="175" t="s">
        <v>56</v>
      </c>
      <c r="E33" s="176"/>
      <c r="F33" s="203" t="s">
        <v>239</v>
      </c>
      <c r="G33" s="204"/>
      <c r="H33" s="204"/>
      <c r="I33" s="204"/>
      <c r="J33" s="204"/>
      <c r="K33" s="204"/>
      <c r="L33" s="204"/>
      <c r="M33" s="204"/>
      <c r="N33" s="204"/>
      <c r="O33" s="204"/>
      <c r="P33" s="204"/>
      <c r="Q33" s="204"/>
      <c r="R33" s="205"/>
      <c r="S33" s="206" t="s">
        <v>73</v>
      </c>
      <c r="T33" s="207"/>
      <c r="U33" s="182">
        <v>64.45</v>
      </c>
      <c r="V33" s="183"/>
      <c r="W33" s="184"/>
      <c r="X33" s="353">
        <v>11.1</v>
      </c>
      <c r="Y33" s="354"/>
      <c r="Z33" s="355"/>
      <c r="AA33" s="208">
        <f t="shared" si="0"/>
        <v>715.4</v>
      </c>
      <c r="AB33" s="209"/>
      <c r="AC33" s="209"/>
      <c r="AD33" s="210"/>
      <c r="AE33" s="211">
        <f>ROUND(X33*(1+AI$18),2)</f>
        <v>14.18</v>
      </c>
      <c r="AF33" s="194"/>
      <c r="AG33" s="194"/>
      <c r="AH33" s="194">
        <f>ROUND(AE33*U33,2)</f>
        <v>913.9</v>
      </c>
      <c r="AI33" s="194"/>
      <c r="AJ33" s="194"/>
      <c r="AK33" s="194"/>
      <c r="AL33" s="194"/>
      <c r="AM33" s="195"/>
      <c r="AP33" s="34"/>
      <c r="AT33" s="4"/>
      <c r="AU33" s="9"/>
      <c r="AV33" s="9"/>
      <c r="AW33" s="148"/>
      <c r="AX33" s="148"/>
      <c r="AY33" s="148"/>
    </row>
    <row r="34" spans="1:51" s="43" customFormat="1" ht="50.1" customHeight="1" x14ac:dyDescent="0.2">
      <c r="A34" s="159" t="s">
        <v>181</v>
      </c>
      <c r="B34" s="173" t="s">
        <v>183</v>
      </c>
      <c r="C34" s="174"/>
      <c r="D34" s="175" t="s">
        <v>56</v>
      </c>
      <c r="E34" s="176"/>
      <c r="F34" s="203" t="s">
        <v>182</v>
      </c>
      <c r="G34" s="204"/>
      <c r="H34" s="204"/>
      <c r="I34" s="204"/>
      <c r="J34" s="204"/>
      <c r="K34" s="204"/>
      <c r="L34" s="204"/>
      <c r="M34" s="204"/>
      <c r="N34" s="204"/>
      <c r="O34" s="204"/>
      <c r="P34" s="204"/>
      <c r="Q34" s="204"/>
      <c r="R34" s="205"/>
      <c r="S34" s="206" t="s">
        <v>73</v>
      </c>
      <c r="T34" s="207"/>
      <c r="U34" s="182">
        <v>9.7200000000000006</v>
      </c>
      <c r="V34" s="183"/>
      <c r="W34" s="184"/>
      <c r="X34" s="353">
        <v>7.4</v>
      </c>
      <c r="Y34" s="354"/>
      <c r="Z34" s="355"/>
      <c r="AA34" s="208">
        <f t="shared" si="0"/>
        <v>71.930000000000007</v>
      </c>
      <c r="AB34" s="209"/>
      <c r="AC34" s="209"/>
      <c r="AD34" s="210"/>
      <c r="AE34" s="211">
        <f>ROUND(X34*(1+AI$18),2)</f>
        <v>9.4499999999999993</v>
      </c>
      <c r="AF34" s="194"/>
      <c r="AG34" s="194"/>
      <c r="AH34" s="194">
        <f>ROUND(AE34*U34,2)</f>
        <v>91.85</v>
      </c>
      <c r="AI34" s="194"/>
      <c r="AJ34" s="194"/>
      <c r="AK34" s="194"/>
      <c r="AL34" s="194"/>
      <c r="AM34" s="195"/>
      <c r="AP34" s="34"/>
      <c r="AT34" s="4"/>
      <c r="AU34" s="9"/>
      <c r="AV34" s="9"/>
      <c r="AW34" s="148"/>
      <c r="AX34" s="148"/>
      <c r="AY34" s="148"/>
    </row>
    <row r="35" spans="1:51" s="43" customFormat="1" ht="50.1" customHeight="1" x14ac:dyDescent="0.2">
      <c r="A35" s="159" t="s">
        <v>184</v>
      </c>
      <c r="B35" s="173" t="s">
        <v>185</v>
      </c>
      <c r="C35" s="174"/>
      <c r="D35" s="175" t="s">
        <v>56</v>
      </c>
      <c r="E35" s="176"/>
      <c r="F35" s="203" t="s">
        <v>186</v>
      </c>
      <c r="G35" s="204"/>
      <c r="H35" s="204"/>
      <c r="I35" s="204"/>
      <c r="J35" s="204"/>
      <c r="K35" s="204"/>
      <c r="L35" s="204"/>
      <c r="M35" s="204"/>
      <c r="N35" s="204"/>
      <c r="O35" s="204"/>
      <c r="P35" s="204"/>
      <c r="Q35" s="204"/>
      <c r="R35" s="205"/>
      <c r="S35" s="206" t="s">
        <v>73</v>
      </c>
      <c r="T35" s="207"/>
      <c r="U35" s="182">
        <v>4.8600000000000003</v>
      </c>
      <c r="V35" s="183"/>
      <c r="W35" s="184"/>
      <c r="X35" s="353">
        <v>14.81</v>
      </c>
      <c r="Y35" s="354"/>
      <c r="Z35" s="355"/>
      <c r="AA35" s="208">
        <f t="shared" si="0"/>
        <v>71.98</v>
      </c>
      <c r="AB35" s="209"/>
      <c r="AC35" s="209"/>
      <c r="AD35" s="210"/>
      <c r="AE35" s="211">
        <f>ROUND(X35*(1+AI$18),2)</f>
        <v>18.920000000000002</v>
      </c>
      <c r="AF35" s="194"/>
      <c r="AG35" s="194"/>
      <c r="AH35" s="194">
        <f>ROUND(AE35*U35,2)</f>
        <v>91.95</v>
      </c>
      <c r="AI35" s="194"/>
      <c r="AJ35" s="194"/>
      <c r="AK35" s="194"/>
      <c r="AL35" s="194"/>
      <c r="AM35" s="195"/>
      <c r="AP35" s="34"/>
      <c r="AT35" s="4"/>
      <c r="AU35" s="9"/>
      <c r="AV35" s="9"/>
      <c r="AW35" s="148"/>
      <c r="AX35" s="148"/>
      <c r="AY35" s="148"/>
    </row>
    <row r="36" spans="1:51" ht="50.1" customHeight="1" x14ac:dyDescent="0.2">
      <c r="A36" s="159" t="s">
        <v>227</v>
      </c>
      <c r="B36" s="173" t="s">
        <v>178</v>
      </c>
      <c r="C36" s="174"/>
      <c r="D36" s="175" t="s">
        <v>56</v>
      </c>
      <c r="E36" s="176"/>
      <c r="F36" s="203" t="s">
        <v>177</v>
      </c>
      <c r="G36" s="204"/>
      <c r="H36" s="204"/>
      <c r="I36" s="204"/>
      <c r="J36" s="204"/>
      <c r="K36" s="204"/>
      <c r="L36" s="204"/>
      <c r="M36" s="204"/>
      <c r="N36" s="204"/>
      <c r="O36" s="204"/>
      <c r="P36" s="204"/>
      <c r="Q36" s="204"/>
      <c r="R36" s="205"/>
      <c r="S36" s="206" t="s">
        <v>97</v>
      </c>
      <c r="T36" s="207"/>
      <c r="U36" s="182">
        <v>3.0150000000000001</v>
      </c>
      <c r="V36" s="183"/>
      <c r="W36" s="184"/>
      <c r="X36" s="185">
        <v>111.15</v>
      </c>
      <c r="Y36" s="186"/>
      <c r="Z36" s="186"/>
      <c r="AA36" s="208">
        <f t="shared" si="0"/>
        <v>335.12</v>
      </c>
      <c r="AB36" s="209"/>
      <c r="AC36" s="209"/>
      <c r="AD36" s="210"/>
      <c r="AE36" s="211">
        <f>X36*AI18+X36</f>
        <v>141.98301000000001</v>
      </c>
      <c r="AF36" s="194"/>
      <c r="AG36" s="194"/>
      <c r="AH36" s="194">
        <f>ROUND(AE36*U36,2)</f>
        <v>428.08</v>
      </c>
      <c r="AI36" s="194"/>
      <c r="AJ36" s="194"/>
      <c r="AK36" s="194"/>
      <c r="AL36" s="194"/>
      <c r="AM36" s="195"/>
      <c r="AP36" s="34"/>
      <c r="AU36" s="9"/>
      <c r="AV36" s="9"/>
      <c r="AW36" s="254"/>
      <c r="AX36" s="254"/>
      <c r="AY36" s="254"/>
    </row>
    <row r="37" spans="1:51" s="43" customFormat="1" ht="50.1" customHeight="1" x14ac:dyDescent="0.2">
      <c r="A37" s="159" t="s">
        <v>228</v>
      </c>
      <c r="B37" s="173" t="s">
        <v>230</v>
      </c>
      <c r="C37" s="174"/>
      <c r="D37" s="175" t="s">
        <v>56</v>
      </c>
      <c r="E37" s="176"/>
      <c r="F37" s="203" t="s">
        <v>229</v>
      </c>
      <c r="G37" s="204"/>
      <c r="H37" s="204"/>
      <c r="I37" s="204"/>
      <c r="J37" s="204"/>
      <c r="K37" s="204"/>
      <c r="L37" s="204"/>
      <c r="M37" s="204"/>
      <c r="N37" s="204"/>
      <c r="O37" s="204"/>
      <c r="P37" s="204"/>
      <c r="Q37" s="204"/>
      <c r="R37" s="205"/>
      <c r="S37" s="206" t="s">
        <v>97</v>
      </c>
      <c r="T37" s="207"/>
      <c r="U37" s="182">
        <v>0.19</v>
      </c>
      <c r="V37" s="183"/>
      <c r="W37" s="184"/>
      <c r="X37" s="185">
        <v>296.39999999999998</v>
      </c>
      <c r="Y37" s="186"/>
      <c r="Z37" s="186"/>
      <c r="AA37" s="208">
        <f t="shared" ref="AA37" si="1">ROUND(X37*U37,2)</f>
        <v>56.32</v>
      </c>
      <c r="AB37" s="209"/>
      <c r="AC37" s="209"/>
      <c r="AD37" s="210"/>
      <c r="AE37" s="211">
        <f>X37*AI19+X37</f>
        <v>296.39999999999998</v>
      </c>
      <c r="AF37" s="194"/>
      <c r="AG37" s="194"/>
      <c r="AH37" s="194">
        <f>ROUND(AE37*U37,2)</f>
        <v>56.32</v>
      </c>
      <c r="AI37" s="194"/>
      <c r="AJ37" s="194"/>
      <c r="AK37" s="194"/>
      <c r="AL37" s="194"/>
      <c r="AM37" s="195"/>
      <c r="AP37" s="34"/>
      <c r="AT37" s="4"/>
      <c r="AU37" s="9"/>
      <c r="AV37" s="9"/>
      <c r="AW37" s="162"/>
      <c r="AX37" s="162"/>
      <c r="AY37" s="162"/>
    </row>
    <row r="38" spans="1:51" s="43" customFormat="1" ht="50.1" customHeight="1" x14ac:dyDescent="0.2">
      <c r="A38" s="159" t="s">
        <v>234</v>
      </c>
      <c r="B38" s="173" t="s">
        <v>238</v>
      </c>
      <c r="C38" s="174"/>
      <c r="D38" s="175" t="s">
        <v>56</v>
      </c>
      <c r="E38" s="176"/>
      <c r="F38" s="203" t="s">
        <v>237</v>
      </c>
      <c r="G38" s="204"/>
      <c r="H38" s="204"/>
      <c r="I38" s="204"/>
      <c r="J38" s="204"/>
      <c r="K38" s="204"/>
      <c r="L38" s="204"/>
      <c r="M38" s="204"/>
      <c r="N38" s="204"/>
      <c r="O38" s="204"/>
      <c r="P38" s="204"/>
      <c r="Q38" s="204"/>
      <c r="R38" s="205"/>
      <c r="S38" s="206" t="s">
        <v>69</v>
      </c>
      <c r="T38" s="207"/>
      <c r="U38" s="182">
        <v>33.78</v>
      </c>
      <c r="V38" s="183"/>
      <c r="W38" s="184"/>
      <c r="X38" s="185">
        <v>18.739999999999998</v>
      </c>
      <c r="Y38" s="186"/>
      <c r="Z38" s="186"/>
      <c r="AA38" s="208">
        <f t="shared" ref="AA38" si="2">ROUND(X38*U38,2)</f>
        <v>633.04</v>
      </c>
      <c r="AB38" s="209"/>
      <c r="AC38" s="209"/>
      <c r="AD38" s="210"/>
      <c r="AE38" s="211">
        <f>X38*AI20+X38</f>
        <v>18.739999999999998</v>
      </c>
      <c r="AF38" s="194"/>
      <c r="AG38" s="194"/>
      <c r="AH38" s="194">
        <f>ROUND(AE38*U38,2)</f>
        <v>633.04</v>
      </c>
      <c r="AI38" s="194"/>
      <c r="AJ38" s="194"/>
      <c r="AK38" s="194"/>
      <c r="AL38" s="194"/>
      <c r="AM38" s="195"/>
      <c r="AP38" s="34"/>
      <c r="AT38" s="4"/>
      <c r="AU38" s="9"/>
      <c r="AV38" s="9"/>
      <c r="AW38" s="167"/>
      <c r="AX38" s="167"/>
      <c r="AY38" s="167"/>
    </row>
    <row r="39" spans="1:51" s="43" customFormat="1" ht="50.1" customHeight="1" x14ac:dyDescent="0.2">
      <c r="A39" s="159" t="s">
        <v>241</v>
      </c>
      <c r="B39" s="173" t="s">
        <v>243</v>
      </c>
      <c r="C39" s="174"/>
      <c r="D39" s="175" t="s">
        <v>56</v>
      </c>
      <c r="E39" s="176"/>
      <c r="F39" s="203" t="s">
        <v>242</v>
      </c>
      <c r="G39" s="204"/>
      <c r="H39" s="204"/>
      <c r="I39" s="204"/>
      <c r="J39" s="204"/>
      <c r="K39" s="204"/>
      <c r="L39" s="204"/>
      <c r="M39" s="204"/>
      <c r="N39" s="204"/>
      <c r="O39" s="204"/>
      <c r="P39" s="204"/>
      <c r="Q39" s="204"/>
      <c r="R39" s="205"/>
      <c r="S39" s="206" t="s">
        <v>69</v>
      </c>
      <c r="T39" s="207"/>
      <c r="U39" s="182">
        <v>12</v>
      </c>
      <c r="V39" s="183"/>
      <c r="W39" s="184"/>
      <c r="X39" s="185">
        <v>12.96</v>
      </c>
      <c r="Y39" s="186"/>
      <c r="Z39" s="186"/>
      <c r="AA39" s="208">
        <f t="shared" ref="AA39" si="3">ROUND(X39*U39,2)</f>
        <v>155.52000000000001</v>
      </c>
      <c r="AB39" s="209"/>
      <c r="AC39" s="209"/>
      <c r="AD39" s="210"/>
      <c r="AE39" s="211">
        <f>X39*AI18+X39</f>
        <v>16.555104</v>
      </c>
      <c r="AF39" s="194"/>
      <c r="AG39" s="194"/>
      <c r="AH39" s="194">
        <f>ROUND(AE39*U39,2)</f>
        <v>198.66</v>
      </c>
      <c r="AI39" s="194"/>
      <c r="AJ39" s="194"/>
      <c r="AK39" s="194"/>
      <c r="AL39" s="194"/>
      <c r="AM39" s="195"/>
      <c r="AP39" s="34"/>
      <c r="AT39" s="4"/>
      <c r="AU39" s="9"/>
      <c r="AV39" s="9"/>
      <c r="AW39" s="169"/>
      <c r="AX39" s="169"/>
      <c r="AY39" s="169"/>
    </row>
    <row r="40" spans="1:51" s="43" customFormat="1" ht="50.1" customHeight="1" x14ac:dyDescent="0.2">
      <c r="A40" s="159" t="s">
        <v>244</v>
      </c>
      <c r="B40" s="173" t="s">
        <v>246</v>
      </c>
      <c r="C40" s="174"/>
      <c r="D40" s="175" t="s">
        <v>56</v>
      </c>
      <c r="E40" s="176"/>
      <c r="F40" s="203" t="s">
        <v>245</v>
      </c>
      <c r="G40" s="204"/>
      <c r="H40" s="204"/>
      <c r="I40" s="204"/>
      <c r="J40" s="204"/>
      <c r="K40" s="204"/>
      <c r="L40" s="204"/>
      <c r="M40" s="204"/>
      <c r="N40" s="204"/>
      <c r="O40" s="204"/>
      <c r="P40" s="204"/>
      <c r="Q40" s="204"/>
      <c r="R40" s="205"/>
      <c r="S40" s="206" t="s">
        <v>69</v>
      </c>
      <c r="T40" s="207"/>
      <c r="U40" s="182">
        <v>6.52</v>
      </c>
      <c r="V40" s="183"/>
      <c r="W40" s="184"/>
      <c r="X40" s="185">
        <v>42.59</v>
      </c>
      <c r="Y40" s="186"/>
      <c r="Z40" s="186"/>
      <c r="AA40" s="208">
        <f t="shared" ref="AA40" si="4">ROUND(X40*U40,2)</f>
        <v>277.69</v>
      </c>
      <c r="AB40" s="209"/>
      <c r="AC40" s="209"/>
      <c r="AD40" s="210"/>
      <c r="AE40" s="211">
        <f>X40*AI22+X40</f>
        <v>42.59</v>
      </c>
      <c r="AF40" s="194"/>
      <c r="AG40" s="194"/>
      <c r="AH40" s="194">
        <f>ROUND(AE40*U40,2)</f>
        <v>277.69</v>
      </c>
      <c r="AI40" s="194"/>
      <c r="AJ40" s="194"/>
      <c r="AK40" s="194"/>
      <c r="AL40" s="194"/>
      <c r="AM40" s="195"/>
      <c r="AP40" s="34"/>
      <c r="AT40" s="4"/>
      <c r="AU40" s="9"/>
      <c r="AV40" s="9"/>
      <c r="AW40" s="169"/>
      <c r="AX40" s="169"/>
      <c r="AY40" s="169"/>
    </row>
    <row r="41" spans="1:51" s="43" customFormat="1" ht="50.1" customHeight="1" x14ac:dyDescent="0.2">
      <c r="A41" s="166">
        <v>2</v>
      </c>
      <c r="B41" s="220"/>
      <c r="C41" s="221"/>
      <c r="D41" s="222"/>
      <c r="E41" s="223"/>
      <c r="F41" s="224" t="s">
        <v>105</v>
      </c>
      <c r="G41" s="225"/>
      <c r="H41" s="225"/>
      <c r="I41" s="225"/>
      <c r="J41" s="225"/>
      <c r="K41" s="225"/>
      <c r="L41" s="225"/>
      <c r="M41" s="225"/>
      <c r="N41" s="225"/>
      <c r="O41" s="225"/>
      <c r="P41" s="225"/>
      <c r="Q41" s="225"/>
      <c r="R41" s="226"/>
      <c r="S41" s="227"/>
      <c r="T41" s="228"/>
      <c r="U41" s="229"/>
      <c r="V41" s="230"/>
      <c r="W41" s="231"/>
      <c r="X41" s="232"/>
      <c r="Y41" s="233"/>
      <c r="Z41" s="234"/>
      <c r="AA41" s="235"/>
      <c r="AB41" s="236"/>
      <c r="AC41" s="236"/>
      <c r="AD41" s="237"/>
      <c r="AE41" s="215"/>
      <c r="AF41" s="216"/>
      <c r="AG41" s="216"/>
      <c r="AH41" s="212">
        <f>AH42+AH43+AH44+AH45+AH46+AH47</f>
        <v>10839.321199999998</v>
      </c>
      <c r="AI41" s="212"/>
      <c r="AJ41" s="212"/>
      <c r="AK41" s="212"/>
      <c r="AL41" s="212"/>
      <c r="AM41" s="213"/>
      <c r="AP41" s="34"/>
      <c r="AS41" s="34"/>
      <c r="AT41" s="4"/>
      <c r="AU41" s="9"/>
      <c r="AV41" s="9"/>
      <c r="AW41" s="125"/>
      <c r="AX41" s="125"/>
      <c r="AY41" s="125"/>
    </row>
    <row r="42" spans="1:51" s="43" customFormat="1" ht="50.1" customHeight="1" x14ac:dyDescent="0.2">
      <c r="A42" s="159" t="s">
        <v>3</v>
      </c>
      <c r="B42" s="173" t="s">
        <v>221</v>
      </c>
      <c r="C42" s="174"/>
      <c r="D42" s="175" t="s">
        <v>56</v>
      </c>
      <c r="E42" s="176"/>
      <c r="F42" s="177" t="s">
        <v>220</v>
      </c>
      <c r="G42" s="178"/>
      <c r="H42" s="178"/>
      <c r="I42" s="178"/>
      <c r="J42" s="178"/>
      <c r="K42" s="178"/>
      <c r="L42" s="178"/>
      <c r="M42" s="178"/>
      <c r="N42" s="178"/>
      <c r="O42" s="178"/>
      <c r="P42" s="178"/>
      <c r="Q42" s="178"/>
      <c r="R42" s="179"/>
      <c r="S42" s="180" t="s">
        <v>97</v>
      </c>
      <c r="T42" s="181"/>
      <c r="U42" s="249">
        <v>6.27</v>
      </c>
      <c r="V42" s="250"/>
      <c r="W42" s="251"/>
      <c r="X42" s="214">
        <v>521.33000000000004</v>
      </c>
      <c r="Y42" s="186"/>
      <c r="Z42" s="186"/>
      <c r="AA42" s="208">
        <f t="shared" ref="AA42:AA45" si="5">ROUND(X42*U42,2)</f>
        <v>3268.74</v>
      </c>
      <c r="AB42" s="209"/>
      <c r="AC42" s="209"/>
      <c r="AD42" s="210"/>
      <c r="AE42" s="211">
        <f t="shared" ref="AE42:AE47" si="6">ROUND(X42*(1+AI$18),2)</f>
        <v>665.95</v>
      </c>
      <c r="AF42" s="194"/>
      <c r="AG42" s="194"/>
      <c r="AH42" s="194">
        <f>U42*AE42</f>
        <v>4175.5065000000004</v>
      </c>
      <c r="AI42" s="194"/>
      <c r="AJ42" s="194"/>
      <c r="AK42" s="194"/>
      <c r="AL42" s="194"/>
      <c r="AM42" s="195"/>
      <c r="AP42" s="34"/>
      <c r="AS42" s="34"/>
      <c r="AT42" s="4"/>
      <c r="AU42" s="9"/>
      <c r="AV42" s="9"/>
      <c r="AW42" s="126"/>
      <c r="AX42" s="126"/>
      <c r="AY42" s="126"/>
    </row>
    <row r="43" spans="1:51" s="43" customFormat="1" ht="50.1" customHeight="1" x14ac:dyDescent="0.2">
      <c r="A43" s="159" t="s">
        <v>4</v>
      </c>
      <c r="B43" s="173" t="s">
        <v>171</v>
      </c>
      <c r="C43" s="174"/>
      <c r="D43" s="175" t="s">
        <v>56</v>
      </c>
      <c r="E43" s="176"/>
      <c r="F43" s="177" t="s">
        <v>172</v>
      </c>
      <c r="G43" s="178"/>
      <c r="H43" s="178"/>
      <c r="I43" s="178"/>
      <c r="J43" s="178"/>
      <c r="K43" s="178"/>
      <c r="L43" s="178"/>
      <c r="M43" s="178"/>
      <c r="N43" s="178"/>
      <c r="O43" s="178"/>
      <c r="P43" s="178"/>
      <c r="Q43" s="178"/>
      <c r="R43" s="179"/>
      <c r="S43" s="180" t="s">
        <v>102</v>
      </c>
      <c r="T43" s="181"/>
      <c r="U43" s="249">
        <v>36</v>
      </c>
      <c r="V43" s="250"/>
      <c r="W43" s="251"/>
      <c r="X43" s="214">
        <v>39.200000000000003</v>
      </c>
      <c r="Y43" s="186"/>
      <c r="Z43" s="186"/>
      <c r="AA43" s="208">
        <f t="shared" si="5"/>
        <v>1411.2</v>
      </c>
      <c r="AB43" s="209"/>
      <c r="AC43" s="209"/>
      <c r="AD43" s="210"/>
      <c r="AE43" s="211">
        <f t="shared" si="6"/>
        <v>50.07</v>
      </c>
      <c r="AF43" s="194"/>
      <c r="AG43" s="194"/>
      <c r="AH43" s="194">
        <f>U43*AE43</f>
        <v>1802.52</v>
      </c>
      <c r="AI43" s="194"/>
      <c r="AJ43" s="194"/>
      <c r="AK43" s="194"/>
      <c r="AL43" s="194"/>
      <c r="AM43" s="195"/>
      <c r="AP43" s="34"/>
      <c r="AS43" s="34"/>
      <c r="AT43" s="4"/>
      <c r="AU43" s="9"/>
      <c r="AV43" s="9"/>
      <c r="AW43" s="126"/>
      <c r="AX43" s="126"/>
      <c r="AY43" s="126"/>
    </row>
    <row r="44" spans="1:51" s="43" customFormat="1" ht="50.1" customHeight="1" x14ac:dyDescent="0.2">
      <c r="A44" s="159" t="s">
        <v>6</v>
      </c>
      <c r="B44" s="173">
        <v>96526</v>
      </c>
      <c r="C44" s="174"/>
      <c r="D44" s="175" t="s">
        <v>224</v>
      </c>
      <c r="E44" s="176"/>
      <c r="F44" s="177" t="s">
        <v>225</v>
      </c>
      <c r="G44" s="178"/>
      <c r="H44" s="178"/>
      <c r="I44" s="178"/>
      <c r="J44" s="178"/>
      <c r="K44" s="178"/>
      <c r="L44" s="178"/>
      <c r="M44" s="178"/>
      <c r="N44" s="178"/>
      <c r="O44" s="178"/>
      <c r="P44" s="178"/>
      <c r="Q44" s="178"/>
      <c r="R44" s="179"/>
      <c r="S44" s="180" t="s">
        <v>97</v>
      </c>
      <c r="T44" s="181"/>
      <c r="U44" s="249">
        <v>2.13</v>
      </c>
      <c r="V44" s="250"/>
      <c r="W44" s="251"/>
      <c r="X44" s="214">
        <v>225.61</v>
      </c>
      <c r="Y44" s="186"/>
      <c r="Z44" s="186"/>
      <c r="AA44" s="208">
        <f t="shared" ref="AA44" si="7">ROUND(X44*U44,2)</f>
        <v>480.55</v>
      </c>
      <c r="AB44" s="209"/>
      <c r="AC44" s="209"/>
      <c r="AD44" s="210"/>
      <c r="AE44" s="211">
        <f t="shared" ref="AE44" si="8">ROUND(X44*(1+AI$18),2)</f>
        <v>288.19</v>
      </c>
      <c r="AF44" s="194"/>
      <c r="AG44" s="194"/>
      <c r="AH44" s="194">
        <f>U44*AE44</f>
        <v>613.84469999999999</v>
      </c>
      <c r="AI44" s="194"/>
      <c r="AJ44" s="194"/>
      <c r="AK44" s="194"/>
      <c r="AL44" s="194"/>
      <c r="AM44" s="195"/>
      <c r="AP44" s="34"/>
      <c r="AS44" s="34"/>
      <c r="AT44" s="4"/>
      <c r="AU44" s="9"/>
      <c r="AV44" s="9"/>
      <c r="AW44" s="161"/>
      <c r="AX44" s="161"/>
      <c r="AY44" s="161"/>
    </row>
    <row r="45" spans="1:51" s="43" customFormat="1" ht="50.1" customHeight="1" x14ac:dyDescent="0.2">
      <c r="A45" s="159" t="s">
        <v>179</v>
      </c>
      <c r="B45" s="411" t="s">
        <v>294</v>
      </c>
      <c r="C45" s="412"/>
      <c r="D45" s="175" t="s">
        <v>56</v>
      </c>
      <c r="E45" s="176"/>
      <c r="F45" s="177" t="s">
        <v>110</v>
      </c>
      <c r="G45" s="178"/>
      <c r="H45" s="178"/>
      <c r="I45" s="178"/>
      <c r="J45" s="178"/>
      <c r="K45" s="178"/>
      <c r="L45" s="178"/>
      <c r="M45" s="178"/>
      <c r="N45" s="178"/>
      <c r="O45" s="178"/>
      <c r="P45" s="178"/>
      <c r="Q45" s="178"/>
      <c r="R45" s="179"/>
      <c r="S45" s="180" t="s">
        <v>139</v>
      </c>
      <c r="T45" s="181"/>
      <c r="U45" s="249">
        <v>205.45</v>
      </c>
      <c r="V45" s="250"/>
      <c r="W45" s="251"/>
      <c r="X45" s="214">
        <v>12.37</v>
      </c>
      <c r="Y45" s="186"/>
      <c r="Z45" s="186"/>
      <c r="AA45" s="208">
        <f t="shared" si="5"/>
        <v>2541.42</v>
      </c>
      <c r="AB45" s="209"/>
      <c r="AC45" s="209"/>
      <c r="AD45" s="210"/>
      <c r="AE45" s="211">
        <f t="shared" si="6"/>
        <v>15.8</v>
      </c>
      <c r="AF45" s="194"/>
      <c r="AG45" s="194"/>
      <c r="AH45" s="194">
        <f>U45*AE45</f>
        <v>3246.11</v>
      </c>
      <c r="AI45" s="194"/>
      <c r="AJ45" s="194"/>
      <c r="AK45" s="194"/>
      <c r="AL45" s="194"/>
      <c r="AM45" s="195"/>
      <c r="AP45" s="34"/>
      <c r="AS45" s="34"/>
      <c r="AT45" s="4"/>
      <c r="AU45" s="9"/>
      <c r="AV45" s="9"/>
      <c r="AW45" s="126"/>
      <c r="AX45" s="126"/>
      <c r="AY45" s="126"/>
    </row>
    <row r="46" spans="1:51" s="43" customFormat="1" ht="50.1" customHeight="1" x14ac:dyDescent="0.2">
      <c r="A46" s="159" t="s">
        <v>180</v>
      </c>
      <c r="B46" s="411" t="s">
        <v>295</v>
      </c>
      <c r="C46" s="412"/>
      <c r="D46" s="175" t="s">
        <v>56</v>
      </c>
      <c r="E46" s="176"/>
      <c r="F46" s="177" t="s">
        <v>111</v>
      </c>
      <c r="G46" s="178"/>
      <c r="H46" s="178"/>
      <c r="I46" s="178"/>
      <c r="J46" s="178"/>
      <c r="K46" s="178"/>
      <c r="L46" s="178"/>
      <c r="M46" s="178"/>
      <c r="N46" s="178"/>
      <c r="O46" s="178"/>
      <c r="P46" s="178"/>
      <c r="Q46" s="178"/>
      <c r="R46" s="179"/>
      <c r="S46" s="180" t="s">
        <v>139</v>
      </c>
      <c r="T46" s="181"/>
      <c r="U46" s="249">
        <v>38</v>
      </c>
      <c r="V46" s="250"/>
      <c r="W46" s="251"/>
      <c r="X46" s="214">
        <v>13.57</v>
      </c>
      <c r="Y46" s="186"/>
      <c r="Z46" s="186"/>
      <c r="AA46" s="208">
        <f t="shared" ref="AA46" si="9">ROUND(X46*U46,2)</f>
        <v>515.66</v>
      </c>
      <c r="AB46" s="209"/>
      <c r="AC46" s="209"/>
      <c r="AD46" s="210"/>
      <c r="AE46" s="211">
        <f t="shared" si="6"/>
        <v>17.329999999999998</v>
      </c>
      <c r="AF46" s="194"/>
      <c r="AG46" s="194"/>
      <c r="AH46" s="194">
        <f>U46*AE46</f>
        <v>658.54</v>
      </c>
      <c r="AI46" s="194"/>
      <c r="AJ46" s="194"/>
      <c r="AK46" s="194"/>
      <c r="AL46" s="194"/>
      <c r="AM46" s="195"/>
      <c r="AP46" s="34"/>
      <c r="AS46" s="34"/>
      <c r="AT46" s="4"/>
      <c r="AU46" s="9"/>
      <c r="AV46" s="9"/>
      <c r="AW46" s="126"/>
      <c r="AX46" s="126"/>
      <c r="AY46" s="126"/>
    </row>
    <row r="47" spans="1:51" s="43" customFormat="1" ht="50.1" customHeight="1" x14ac:dyDescent="0.2">
      <c r="A47" s="159" t="s">
        <v>226</v>
      </c>
      <c r="B47" s="173" t="s">
        <v>297</v>
      </c>
      <c r="C47" s="174"/>
      <c r="D47" s="175" t="s">
        <v>56</v>
      </c>
      <c r="E47" s="176"/>
      <c r="F47" s="177" t="s">
        <v>296</v>
      </c>
      <c r="G47" s="178"/>
      <c r="H47" s="178"/>
      <c r="I47" s="178"/>
      <c r="J47" s="178"/>
      <c r="K47" s="178"/>
      <c r="L47" s="178"/>
      <c r="M47" s="178"/>
      <c r="N47" s="178"/>
      <c r="O47" s="178"/>
      <c r="P47" s="178"/>
      <c r="Q47" s="178"/>
      <c r="R47" s="179"/>
      <c r="S47" s="180" t="s">
        <v>69</v>
      </c>
      <c r="T47" s="181"/>
      <c r="U47" s="249">
        <v>5</v>
      </c>
      <c r="V47" s="250"/>
      <c r="W47" s="251"/>
      <c r="X47" s="214">
        <v>53.67</v>
      </c>
      <c r="Y47" s="186"/>
      <c r="Z47" s="186"/>
      <c r="AA47" s="208">
        <f t="shared" ref="AA47" si="10">ROUND(X47*U47,2)</f>
        <v>268.35000000000002</v>
      </c>
      <c r="AB47" s="209"/>
      <c r="AC47" s="209"/>
      <c r="AD47" s="210"/>
      <c r="AE47" s="211">
        <f t="shared" si="6"/>
        <v>68.56</v>
      </c>
      <c r="AF47" s="194"/>
      <c r="AG47" s="194"/>
      <c r="AH47" s="194">
        <f>U47*AE47</f>
        <v>342.8</v>
      </c>
      <c r="AI47" s="194"/>
      <c r="AJ47" s="194"/>
      <c r="AK47" s="194"/>
      <c r="AL47" s="194"/>
      <c r="AM47" s="195"/>
      <c r="AP47" s="34"/>
      <c r="AS47" s="34"/>
      <c r="AT47" s="4"/>
      <c r="AU47" s="9"/>
      <c r="AV47" s="9"/>
      <c r="AW47" s="126"/>
      <c r="AX47" s="126"/>
      <c r="AY47" s="126"/>
    </row>
    <row r="48" spans="1:51" s="43" customFormat="1" ht="50.1" customHeight="1" x14ac:dyDescent="0.2">
      <c r="A48" s="166">
        <v>3</v>
      </c>
      <c r="B48" s="220"/>
      <c r="C48" s="221"/>
      <c r="D48" s="222"/>
      <c r="E48" s="223"/>
      <c r="F48" s="224" t="s">
        <v>112</v>
      </c>
      <c r="G48" s="225"/>
      <c r="H48" s="225"/>
      <c r="I48" s="225"/>
      <c r="J48" s="225"/>
      <c r="K48" s="225"/>
      <c r="L48" s="225"/>
      <c r="M48" s="225"/>
      <c r="N48" s="225"/>
      <c r="O48" s="225"/>
      <c r="P48" s="225"/>
      <c r="Q48" s="225"/>
      <c r="R48" s="226"/>
      <c r="S48" s="227"/>
      <c r="T48" s="228"/>
      <c r="U48" s="229"/>
      <c r="V48" s="230"/>
      <c r="W48" s="231"/>
      <c r="X48" s="232"/>
      <c r="Y48" s="233"/>
      <c r="Z48" s="234"/>
      <c r="AA48" s="235"/>
      <c r="AB48" s="236"/>
      <c r="AC48" s="236"/>
      <c r="AD48" s="237"/>
      <c r="AE48" s="215"/>
      <c r="AF48" s="216"/>
      <c r="AG48" s="216"/>
      <c r="AH48" s="212">
        <f>AH49+AH53+AH54+AH56+AH57+AH58+AH59+AH60+AH50+AH51+AH52</f>
        <v>43589.023200000003</v>
      </c>
      <c r="AI48" s="212"/>
      <c r="AJ48" s="212"/>
      <c r="AK48" s="212"/>
      <c r="AL48" s="212"/>
      <c r="AM48" s="213"/>
      <c r="AP48" s="34"/>
      <c r="AR48" s="34"/>
      <c r="AS48" s="34"/>
      <c r="AT48" s="4"/>
      <c r="AU48" s="9"/>
      <c r="AV48" s="9"/>
      <c r="AW48" s="125"/>
      <c r="AX48" s="125"/>
      <c r="AY48" s="125"/>
    </row>
    <row r="49" spans="1:51" s="43" customFormat="1" ht="50.1" customHeight="1" x14ac:dyDescent="0.2">
      <c r="A49" s="159" t="s">
        <v>198</v>
      </c>
      <c r="B49" s="173" t="s">
        <v>299</v>
      </c>
      <c r="C49" s="174"/>
      <c r="D49" s="175" t="s">
        <v>56</v>
      </c>
      <c r="E49" s="176"/>
      <c r="F49" s="177" t="s">
        <v>72</v>
      </c>
      <c r="G49" s="178"/>
      <c r="H49" s="178"/>
      <c r="I49" s="178"/>
      <c r="J49" s="178"/>
      <c r="K49" s="178"/>
      <c r="L49" s="178"/>
      <c r="M49" s="178"/>
      <c r="N49" s="178"/>
      <c r="O49" s="178"/>
      <c r="P49" s="178"/>
      <c r="Q49" s="178"/>
      <c r="R49" s="179"/>
      <c r="S49" s="180" t="s">
        <v>69</v>
      </c>
      <c r="T49" s="181"/>
      <c r="U49" s="182">
        <v>125.81</v>
      </c>
      <c r="V49" s="183"/>
      <c r="W49" s="184"/>
      <c r="X49" s="214">
        <v>54.06</v>
      </c>
      <c r="Y49" s="408"/>
      <c r="Z49" s="409"/>
      <c r="AA49" s="188">
        <f t="shared" ref="AA49:AA59" si="11">ROUND(X49*U49,2)</f>
        <v>6801.29</v>
      </c>
      <c r="AB49" s="189"/>
      <c r="AC49" s="189"/>
      <c r="AD49" s="190"/>
      <c r="AE49" s="191">
        <f>ROUND(X49*(1+AI$18),2)</f>
        <v>69.06</v>
      </c>
      <c r="AF49" s="192"/>
      <c r="AG49" s="193"/>
      <c r="AH49" s="201">
        <f>U49*AE49</f>
        <v>8688.4386000000013</v>
      </c>
      <c r="AI49" s="192"/>
      <c r="AJ49" s="192"/>
      <c r="AK49" s="192"/>
      <c r="AL49" s="192"/>
      <c r="AM49" s="202"/>
      <c r="AP49" s="34"/>
      <c r="AS49" s="34"/>
      <c r="AT49" s="4"/>
      <c r="AU49" s="9"/>
      <c r="AV49" s="9"/>
      <c r="AW49" s="120"/>
      <c r="AX49" s="120"/>
      <c r="AY49" s="120"/>
    </row>
    <row r="50" spans="1:51" s="43" customFormat="1" ht="50.1" customHeight="1" x14ac:dyDescent="0.2">
      <c r="A50" s="159" t="s">
        <v>199</v>
      </c>
      <c r="B50" s="411" t="s">
        <v>294</v>
      </c>
      <c r="C50" s="412"/>
      <c r="D50" s="175" t="s">
        <v>56</v>
      </c>
      <c r="E50" s="176"/>
      <c r="F50" s="177" t="s">
        <v>110</v>
      </c>
      <c r="G50" s="178"/>
      <c r="H50" s="178"/>
      <c r="I50" s="178"/>
      <c r="J50" s="178"/>
      <c r="K50" s="178"/>
      <c r="L50" s="178"/>
      <c r="M50" s="178"/>
      <c r="N50" s="178"/>
      <c r="O50" s="178"/>
      <c r="P50" s="178"/>
      <c r="Q50" s="178"/>
      <c r="R50" s="179"/>
      <c r="S50" s="180" t="s">
        <v>139</v>
      </c>
      <c r="T50" s="181"/>
      <c r="U50" s="249">
        <v>326.5</v>
      </c>
      <c r="V50" s="250"/>
      <c r="W50" s="251"/>
      <c r="X50" s="214">
        <v>12.37</v>
      </c>
      <c r="Y50" s="186"/>
      <c r="Z50" s="186"/>
      <c r="AA50" s="208">
        <f t="shared" si="11"/>
        <v>4038.81</v>
      </c>
      <c r="AB50" s="209"/>
      <c r="AC50" s="209"/>
      <c r="AD50" s="210"/>
      <c r="AE50" s="211">
        <f>ROUND(X50*(1+AI$18),2)</f>
        <v>15.8</v>
      </c>
      <c r="AF50" s="194"/>
      <c r="AG50" s="194"/>
      <c r="AH50" s="194">
        <f>U50*AE50</f>
        <v>5158.7</v>
      </c>
      <c r="AI50" s="194"/>
      <c r="AJ50" s="194"/>
      <c r="AK50" s="194"/>
      <c r="AL50" s="194"/>
      <c r="AM50" s="195"/>
      <c r="AP50" s="34"/>
      <c r="AS50" s="34"/>
      <c r="AT50" s="4"/>
      <c r="AU50" s="9"/>
      <c r="AV50" s="9"/>
      <c r="AW50" s="129"/>
      <c r="AX50" s="129"/>
      <c r="AY50" s="129"/>
    </row>
    <row r="51" spans="1:51" s="43" customFormat="1" ht="50.1" customHeight="1" x14ac:dyDescent="0.2">
      <c r="A51" s="159" t="s">
        <v>200</v>
      </c>
      <c r="B51" s="411" t="s">
        <v>295</v>
      </c>
      <c r="C51" s="412"/>
      <c r="D51" s="175" t="s">
        <v>56</v>
      </c>
      <c r="E51" s="176"/>
      <c r="F51" s="177" t="s">
        <v>111</v>
      </c>
      <c r="G51" s="178"/>
      <c r="H51" s="178"/>
      <c r="I51" s="178"/>
      <c r="J51" s="178"/>
      <c r="K51" s="178"/>
      <c r="L51" s="178"/>
      <c r="M51" s="178"/>
      <c r="N51" s="178"/>
      <c r="O51" s="178"/>
      <c r="P51" s="178"/>
      <c r="Q51" s="178"/>
      <c r="R51" s="179"/>
      <c r="S51" s="180" t="s">
        <v>139</v>
      </c>
      <c r="T51" s="181"/>
      <c r="U51" s="249">
        <v>94.52</v>
      </c>
      <c r="V51" s="250"/>
      <c r="W51" s="251"/>
      <c r="X51" s="214">
        <v>13.57</v>
      </c>
      <c r="Y51" s="186"/>
      <c r="Z51" s="186"/>
      <c r="AA51" s="208">
        <f t="shared" si="11"/>
        <v>1282.6400000000001</v>
      </c>
      <c r="AB51" s="209"/>
      <c r="AC51" s="209"/>
      <c r="AD51" s="210"/>
      <c r="AE51" s="211">
        <f>ROUND(X51*(1+AI$18),2)</f>
        <v>17.329999999999998</v>
      </c>
      <c r="AF51" s="194"/>
      <c r="AG51" s="194"/>
      <c r="AH51" s="194">
        <f>U51*AE51</f>
        <v>1638.0315999999998</v>
      </c>
      <c r="AI51" s="194"/>
      <c r="AJ51" s="194"/>
      <c r="AK51" s="194"/>
      <c r="AL51" s="194"/>
      <c r="AM51" s="195"/>
      <c r="AP51" s="34"/>
      <c r="AS51" s="34"/>
      <c r="AT51" s="4"/>
      <c r="AU51" s="9"/>
      <c r="AV51" s="9"/>
      <c r="AW51" s="129"/>
      <c r="AX51" s="129"/>
      <c r="AY51" s="129"/>
    </row>
    <row r="52" spans="1:51" s="43" customFormat="1" ht="50.1" customHeight="1" x14ac:dyDescent="0.2">
      <c r="A52" s="159" t="s">
        <v>201</v>
      </c>
      <c r="B52" s="173" t="s">
        <v>297</v>
      </c>
      <c r="C52" s="174"/>
      <c r="D52" s="175" t="s">
        <v>56</v>
      </c>
      <c r="E52" s="176"/>
      <c r="F52" s="177" t="s">
        <v>296</v>
      </c>
      <c r="G52" s="178"/>
      <c r="H52" s="178"/>
      <c r="I52" s="178"/>
      <c r="J52" s="178"/>
      <c r="K52" s="178"/>
      <c r="L52" s="178"/>
      <c r="M52" s="178"/>
      <c r="N52" s="178"/>
      <c r="O52" s="178"/>
      <c r="P52" s="178"/>
      <c r="Q52" s="178"/>
      <c r="R52" s="179"/>
      <c r="S52" s="180" t="s">
        <v>69</v>
      </c>
      <c r="T52" s="181"/>
      <c r="U52" s="249">
        <v>22</v>
      </c>
      <c r="V52" s="250"/>
      <c r="W52" s="251"/>
      <c r="X52" s="214">
        <v>53.67</v>
      </c>
      <c r="Y52" s="186"/>
      <c r="Z52" s="186"/>
      <c r="AA52" s="208">
        <f t="shared" si="11"/>
        <v>1180.74</v>
      </c>
      <c r="AB52" s="209"/>
      <c r="AC52" s="209"/>
      <c r="AD52" s="210"/>
      <c r="AE52" s="211">
        <f>ROUND(X52*(1+AI$18),2)</f>
        <v>68.56</v>
      </c>
      <c r="AF52" s="194"/>
      <c r="AG52" s="194"/>
      <c r="AH52" s="194">
        <f>U52*AE52</f>
        <v>1508.3200000000002</v>
      </c>
      <c r="AI52" s="194"/>
      <c r="AJ52" s="194"/>
      <c r="AK52" s="194"/>
      <c r="AL52" s="194"/>
      <c r="AM52" s="195"/>
      <c r="AP52" s="34"/>
      <c r="AS52" s="34"/>
      <c r="AT52" s="4"/>
      <c r="AU52" s="9"/>
      <c r="AV52" s="9"/>
      <c r="AW52" s="129"/>
      <c r="AX52" s="129"/>
      <c r="AY52" s="129"/>
    </row>
    <row r="53" spans="1:51" s="43" customFormat="1" ht="50.1" customHeight="1" x14ac:dyDescent="0.2">
      <c r="A53" s="159" t="s">
        <v>202</v>
      </c>
      <c r="B53" s="173" t="s">
        <v>223</v>
      </c>
      <c r="C53" s="174"/>
      <c r="D53" s="175" t="s">
        <v>56</v>
      </c>
      <c r="E53" s="176"/>
      <c r="F53" s="177" t="s">
        <v>222</v>
      </c>
      <c r="G53" s="178"/>
      <c r="H53" s="178"/>
      <c r="I53" s="178"/>
      <c r="J53" s="178"/>
      <c r="K53" s="178"/>
      <c r="L53" s="178"/>
      <c r="M53" s="178"/>
      <c r="N53" s="178"/>
      <c r="O53" s="178"/>
      <c r="P53" s="178"/>
      <c r="Q53" s="178"/>
      <c r="R53" s="179"/>
      <c r="S53" s="180" t="s">
        <v>97</v>
      </c>
      <c r="T53" s="181"/>
      <c r="U53" s="249">
        <v>5.84</v>
      </c>
      <c r="V53" s="250"/>
      <c r="W53" s="251"/>
      <c r="X53" s="214">
        <v>563.47</v>
      </c>
      <c r="Y53" s="186"/>
      <c r="Z53" s="186"/>
      <c r="AA53" s="208">
        <f t="shared" si="11"/>
        <v>3290.66</v>
      </c>
      <c r="AB53" s="209"/>
      <c r="AC53" s="209"/>
      <c r="AD53" s="210"/>
      <c r="AE53" s="211">
        <f>ROUND(X53*(1+AI$18),2)</f>
        <v>719.78</v>
      </c>
      <c r="AF53" s="194"/>
      <c r="AG53" s="194"/>
      <c r="AH53" s="194">
        <f>U53*AE53</f>
        <v>4203.5151999999998</v>
      </c>
      <c r="AI53" s="194"/>
      <c r="AJ53" s="194"/>
      <c r="AK53" s="194"/>
      <c r="AL53" s="194"/>
      <c r="AM53" s="195"/>
      <c r="AP53" s="34"/>
      <c r="AS53" s="34"/>
      <c r="AT53" s="4"/>
      <c r="AU53" s="9"/>
      <c r="AV53" s="9"/>
      <c r="AW53" s="124"/>
      <c r="AX53" s="124"/>
      <c r="AY53" s="124"/>
    </row>
    <row r="54" spans="1:51" s="43" customFormat="1" ht="50.1" customHeight="1" x14ac:dyDescent="0.2">
      <c r="A54" s="159" t="s">
        <v>203</v>
      </c>
      <c r="B54" s="173" t="s">
        <v>219</v>
      </c>
      <c r="C54" s="174"/>
      <c r="D54" s="175" t="s">
        <v>56</v>
      </c>
      <c r="E54" s="176"/>
      <c r="F54" s="246" t="s">
        <v>218</v>
      </c>
      <c r="G54" s="247"/>
      <c r="H54" s="247"/>
      <c r="I54" s="247"/>
      <c r="J54" s="247"/>
      <c r="K54" s="247"/>
      <c r="L54" s="247"/>
      <c r="M54" s="247"/>
      <c r="N54" s="247"/>
      <c r="O54" s="247"/>
      <c r="P54" s="247"/>
      <c r="Q54" s="247"/>
      <c r="R54" s="248"/>
      <c r="S54" s="180" t="s">
        <v>71</v>
      </c>
      <c r="T54" s="181"/>
      <c r="U54" s="182">
        <v>2.21</v>
      </c>
      <c r="V54" s="183"/>
      <c r="W54" s="184"/>
      <c r="X54" s="214">
        <v>2648.35</v>
      </c>
      <c r="Y54" s="186"/>
      <c r="Z54" s="186"/>
      <c r="AA54" s="208">
        <f t="shared" si="11"/>
        <v>5852.85</v>
      </c>
      <c r="AB54" s="209"/>
      <c r="AC54" s="209"/>
      <c r="AD54" s="210"/>
      <c r="AE54" s="211">
        <f t="shared" ref="AE54" si="12">ROUND(X54*(1+AI$18),2)</f>
        <v>3383</v>
      </c>
      <c r="AF54" s="194"/>
      <c r="AG54" s="194"/>
      <c r="AH54" s="194">
        <f>U54*AE54</f>
        <v>7476.43</v>
      </c>
      <c r="AI54" s="194"/>
      <c r="AJ54" s="194"/>
      <c r="AK54" s="194"/>
      <c r="AL54" s="194"/>
      <c r="AM54" s="195"/>
      <c r="AP54" s="34"/>
      <c r="AS54" s="34"/>
      <c r="AT54" s="4"/>
      <c r="AU54" s="9"/>
      <c r="AV54" s="9"/>
      <c r="AW54" s="123"/>
      <c r="AX54" s="123"/>
      <c r="AY54" s="123"/>
    </row>
    <row r="55" spans="1:51" s="43" customFormat="1" ht="50.1" customHeight="1" x14ac:dyDescent="0.2">
      <c r="A55" s="159" t="s">
        <v>204</v>
      </c>
      <c r="B55" s="173" t="s">
        <v>189</v>
      </c>
      <c r="C55" s="174"/>
      <c r="D55" s="175" t="s">
        <v>56</v>
      </c>
      <c r="E55" s="176"/>
      <c r="F55" s="246" t="s">
        <v>188</v>
      </c>
      <c r="G55" s="247"/>
      <c r="H55" s="247"/>
      <c r="I55" s="247"/>
      <c r="J55" s="247"/>
      <c r="K55" s="247"/>
      <c r="L55" s="247"/>
      <c r="M55" s="247"/>
      <c r="N55" s="247"/>
      <c r="O55" s="247"/>
      <c r="P55" s="247"/>
      <c r="Q55" s="247"/>
      <c r="R55" s="248"/>
      <c r="S55" s="180" t="s">
        <v>97</v>
      </c>
      <c r="T55" s="181"/>
      <c r="U55" s="182">
        <v>29.36</v>
      </c>
      <c r="V55" s="183"/>
      <c r="W55" s="184"/>
      <c r="X55" s="214">
        <v>55.35</v>
      </c>
      <c r="Y55" s="186"/>
      <c r="Z55" s="186"/>
      <c r="AA55" s="208">
        <f t="shared" ref="AA55" si="13">ROUND(X55*U55,2)</f>
        <v>1625.08</v>
      </c>
      <c r="AB55" s="209"/>
      <c r="AC55" s="209"/>
      <c r="AD55" s="210"/>
      <c r="AE55" s="211">
        <f t="shared" ref="AE55" si="14">ROUND(X55*(1+AI$18),2)</f>
        <v>70.7</v>
      </c>
      <c r="AF55" s="194"/>
      <c r="AG55" s="194"/>
      <c r="AH55" s="194">
        <f>U55*AE55</f>
        <v>2075.752</v>
      </c>
      <c r="AI55" s="194"/>
      <c r="AJ55" s="194"/>
      <c r="AK55" s="194"/>
      <c r="AL55" s="194"/>
      <c r="AM55" s="195"/>
      <c r="AP55" s="34"/>
      <c r="AS55" s="34"/>
      <c r="AT55" s="4"/>
      <c r="AU55" s="9"/>
      <c r="AV55" s="9"/>
      <c r="AW55" s="149"/>
      <c r="AX55" s="149"/>
      <c r="AY55" s="149"/>
    </row>
    <row r="56" spans="1:51" s="43" customFormat="1" ht="50.1" customHeight="1" x14ac:dyDescent="0.2">
      <c r="A56" s="159" t="s">
        <v>205</v>
      </c>
      <c r="B56" s="173" t="s">
        <v>70</v>
      </c>
      <c r="C56" s="174"/>
      <c r="D56" s="175" t="s">
        <v>56</v>
      </c>
      <c r="E56" s="176"/>
      <c r="F56" s="177" t="s">
        <v>165</v>
      </c>
      <c r="G56" s="178"/>
      <c r="H56" s="178"/>
      <c r="I56" s="178"/>
      <c r="J56" s="178"/>
      <c r="K56" s="178"/>
      <c r="L56" s="178"/>
      <c r="M56" s="178"/>
      <c r="N56" s="178"/>
      <c r="O56" s="178"/>
      <c r="P56" s="178"/>
      <c r="Q56" s="178"/>
      <c r="R56" s="179"/>
      <c r="S56" s="180" t="s">
        <v>5</v>
      </c>
      <c r="T56" s="181"/>
      <c r="U56" s="182">
        <v>263.62</v>
      </c>
      <c r="V56" s="183"/>
      <c r="W56" s="184"/>
      <c r="X56" s="185">
        <v>12.5</v>
      </c>
      <c r="Y56" s="186"/>
      <c r="Z56" s="186"/>
      <c r="AA56" s="208">
        <f t="shared" si="11"/>
        <v>3295.25</v>
      </c>
      <c r="AB56" s="209"/>
      <c r="AC56" s="209"/>
      <c r="AD56" s="210"/>
      <c r="AE56" s="211">
        <f>ROUND(X56*(1+AI$18),2)</f>
        <v>15.97</v>
      </c>
      <c r="AF56" s="194"/>
      <c r="AG56" s="194"/>
      <c r="AH56" s="194">
        <f>ROUND(AE56*U56,2)</f>
        <v>4210.01</v>
      </c>
      <c r="AI56" s="194"/>
      <c r="AJ56" s="194"/>
      <c r="AK56" s="194"/>
      <c r="AL56" s="194"/>
      <c r="AM56" s="195"/>
      <c r="AP56" s="34"/>
      <c r="AS56" s="34"/>
      <c r="AT56" s="4"/>
      <c r="AU56" s="9"/>
      <c r="AV56" s="9"/>
      <c r="AW56" s="123"/>
      <c r="AX56" s="123"/>
      <c r="AY56" s="123"/>
    </row>
    <row r="57" spans="1:51" s="43" customFormat="1" ht="50.1" customHeight="1" x14ac:dyDescent="0.2">
      <c r="A57" s="159" t="s">
        <v>206</v>
      </c>
      <c r="B57" s="173" t="s">
        <v>75</v>
      </c>
      <c r="C57" s="174"/>
      <c r="D57" s="175" t="s">
        <v>56</v>
      </c>
      <c r="E57" s="176"/>
      <c r="F57" s="177" t="s">
        <v>74</v>
      </c>
      <c r="G57" s="178"/>
      <c r="H57" s="178"/>
      <c r="I57" s="178"/>
      <c r="J57" s="178"/>
      <c r="K57" s="178"/>
      <c r="L57" s="178"/>
      <c r="M57" s="178"/>
      <c r="N57" s="178"/>
      <c r="O57" s="178"/>
      <c r="P57" s="178"/>
      <c r="Q57" s="178"/>
      <c r="R57" s="179"/>
      <c r="S57" s="180" t="s">
        <v>5</v>
      </c>
      <c r="T57" s="181"/>
      <c r="U57" s="182">
        <v>21.27</v>
      </c>
      <c r="V57" s="183"/>
      <c r="W57" s="184"/>
      <c r="X57" s="185">
        <v>26.04</v>
      </c>
      <c r="Y57" s="186"/>
      <c r="Z57" s="186"/>
      <c r="AA57" s="208">
        <f t="shared" si="11"/>
        <v>553.87</v>
      </c>
      <c r="AB57" s="209"/>
      <c r="AC57" s="209"/>
      <c r="AD57" s="210"/>
      <c r="AE57" s="211">
        <f>ROUND(X57*(1+AI$18),2)</f>
        <v>33.26</v>
      </c>
      <c r="AF57" s="194"/>
      <c r="AG57" s="194"/>
      <c r="AH57" s="194">
        <f>ROUND(AE57*U57,2)</f>
        <v>707.44</v>
      </c>
      <c r="AI57" s="194"/>
      <c r="AJ57" s="194"/>
      <c r="AK57" s="194"/>
      <c r="AL57" s="194"/>
      <c r="AM57" s="195"/>
      <c r="AP57" s="34"/>
      <c r="AS57" s="34"/>
      <c r="AT57" s="4"/>
      <c r="AU57" s="9"/>
      <c r="AV57" s="9"/>
      <c r="AW57" s="126"/>
      <c r="AX57" s="126"/>
      <c r="AY57" s="126"/>
    </row>
    <row r="58" spans="1:51" s="43" customFormat="1" ht="50.1" customHeight="1" x14ac:dyDescent="0.2">
      <c r="A58" s="159" t="s">
        <v>207</v>
      </c>
      <c r="B58" s="413" t="s">
        <v>77</v>
      </c>
      <c r="C58" s="414"/>
      <c r="D58" s="175" t="s">
        <v>56</v>
      </c>
      <c r="E58" s="176"/>
      <c r="F58" s="177" t="s">
        <v>76</v>
      </c>
      <c r="G58" s="178"/>
      <c r="H58" s="178"/>
      <c r="I58" s="178"/>
      <c r="J58" s="178"/>
      <c r="K58" s="178"/>
      <c r="L58" s="178"/>
      <c r="M58" s="178"/>
      <c r="N58" s="178"/>
      <c r="O58" s="178"/>
      <c r="P58" s="178"/>
      <c r="Q58" s="178"/>
      <c r="R58" s="179"/>
      <c r="S58" s="180" t="s">
        <v>69</v>
      </c>
      <c r="T58" s="181"/>
      <c r="U58" s="182">
        <v>263.62</v>
      </c>
      <c r="V58" s="183"/>
      <c r="W58" s="184"/>
      <c r="X58" s="214">
        <v>24.42</v>
      </c>
      <c r="Y58" s="186"/>
      <c r="Z58" s="186"/>
      <c r="AA58" s="208">
        <f t="shared" si="11"/>
        <v>6437.6</v>
      </c>
      <c r="AB58" s="209"/>
      <c r="AC58" s="209"/>
      <c r="AD58" s="210"/>
      <c r="AE58" s="211">
        <f>ROUND(X58*(1+AI$18),2)</f>
        <v>31.19</v>
      </c>
      <c r="AF58" s="194"/>
      <c r="AG58" s="194"/>
      <c r="AH58" s="194">
        <f>U58*AE58</f>
        <v>8222.3078000000005</v>
      </c>
      <c r="AI58" s="194"/>
      <c r="AJ58" s="194"/>
      <c r="AK58" s="194"/>
      <c r="AL58" s="194"/>
      <c r="AM58" s="195"/>
      <c r="AP58" s="34"/>
      <c r="AS58" s="34"/>
      <c r="AT58" s="4"/>
      <c r="AU58" s="9"/>
      <c r="AV58" s="9"/>
      <c r="AW58" s="126"/>
      <c r="AX58" s="126"/>
      <c r="AY58" s="126"/>
    </row>
    <row r="59" spans="1:51" s="43" customFormat="1" ht="50.1" customHeight="1" x14ac:dyDescent="0.2">
      <c r="A59" s="159" t="s">
        <v>208</v>
      </c>
      <c r="B59" s="173" t="s">
        <v>78</v>
      </c>
      <c r="C59" s="174"/>
      <c r="D59" s="175" t="s">
        <v>56</v>
      </c>
      <c r="E59" s="176"/>
      <c r="F59" s="177" t="s">
        <v>163</v>
      </c>
      <c r="G59" s="178"/>
      <c r="H59" s="178"/>
      <c r="I59" s="178"/>
      <c r="J59" s="178"/>
      <c r="K59" s="178"/>
      <c r="L59" s="178"/>
      <c r="M59" s="178"/>
      <c r="N59" s="178"/>
      <c r="O59" s="178"/>
      <c r="P59" s="178"/>
      <c r="Q59" s="178"/>
      <c r="R59" s="179"/>
      <c r="S59" s="180" t="s">
        <v>69</v>
      </c>
      <c r="T59" s="181"/>
      <c r="U59" s="182">
        <v>21.27</v>
      </c>
      <c r="V59" s="183"/>
      <c r="W59" s="184"/>
      <c r="X59" s="185">
        <v>65.36</v>
      </c>
      <c r="Y59" s="186"/>
      <c r="Z59" s="186"/>
      <c r="AA59" s="208">
        <f t="shared" si="11"/>
        <v>1390.21</v>
      </c>
      <c r="AB59" s="209"/>
      <c r="AC59" s="209"/>
      <c r="AD59" s="210"/>
      <c r="AE59" s="211">
        <f>ROUND(X59*(1+AI$18),2)</f>
        <v>83.49</v>
      </c>
      <c r="AF59" s="194"/>
      <c r="AG59" s="194"/>
      <c r="AH59" s="194">
        <f>ROUND(AE59*U59,2)</f>
        <v>1775.83</v>
      </c>
      <c r="AI59" s="194"/>
      <c r="AJ59" s="194"/>
      <c r="AK59" s="194"/>
      <c r="AL59" s="194"/>
      <c r="AM59" s="195"/>
      <c r="AP59" s="34"/>
      <c r="AS59" s="34"/>
      <c r="AT59" s="4"/>
      <c r="AU59" s="9"/>
      <c r="AV59" s="9"/>
      <c r="AW59" s="126"/>
      <c r="AX59" s="126"/>
      <c r="AY59" s="126"/>
    </row>
    <row r="60" spans="1:51" s="43" customFormat="1" ht="50.1" customHeight="1" x14ac:dyDescent="0.2">
      <c r="A60" s="159"/>
      <c r="B60" s="196"/>
      <c r="C60" s="197"/>
      <c r="D60" s="175"/>
      <c r="E60" s="176"/>
      <c r="F60" s="177"/>
      <c r="G60" s="178"/>
      <c r="H60" s="178"/>
      <c r="I60" s="178"/>
      <c r="J60" s="178"/>
      <c r="K60" s="178"/>
      <c r="L60" s="178"/>
      <c r="M60" s="178"/>
      <c r="N60" s="178"/>
      <c r="O60" s="178"/>
      <c r="P60" s="178"/>
      <c r="Q60" s="178"/>
      <c r="R60" s="179"/>
      <c r="S60" s="180"/>
      <c r="T60" s="181"/>
      <c r="U60" s="182"/>
      <c r="V60" s="183"/>
      <c r="W60" s="184"/>
      <c r="X60" s="198"/>
      <c r="Y60" s="199"/>
      <c r="Z60" s="199"/>
      <c r="AA60" s="188"/>
      <c r="AB60" s="189"/>
      <c r="AC60" s="189"/>
      <c r="AD60" s="190"/>
      <c r="AE60" s="191"/>
      <c r="AF60" s="192"/>
      <c r="AG60" s="193"/>
      <c r="AH60" s="194"/>
      <c r="AI60" s="194"/>
      <c r="AJ60" s="194"/>
      <c r="AK60" s="194"/>
      <c r="AL60" s="194"/>
      <c r="AM60" s="195"/>
      <c r="AP60" s="34"/>
      <c r="AS60" s="34"/>
      <c r="AT60" s="4"/>
      <c r="AU60" s="9"/>
      <c r="AV60" s="9"/>
      <c r="AW60" s="126"/>
      <c r="AX60" s="126"/>
      <c r="AY60" s="126"/>
    </row>
    <row r="61" spans="1:51" s="43" customFormat="1" ht="50.1" customHeight="1" x14ac:dyDescent="0.2">
      <c r="A61" s="166">
        <v>4</v>
      </c>
      <c r="B61" s="220"/>
      <c r="C61" s="221"/>
      <c r="D61" s="222"/>
      <c r="E61" s="223"/>
      <c r="F61" s="224" t="s">
        <v>135</v>
      </c>
      <c r="G61" s="225"/>
      <c r="H61" s="225"/>
      <c r="I61" s="225"/>
      <c r="J61" s="225"/>
      <c r="K61" s="225"/>
      <c r="L61" s="225"/>
      <c r="M61" s="225"/>
      <c r="N61" s="225"/>
      <c r="O61" s="225"/>
      <c r="P61" s="225"/>
      <c r="Q61" s="225"/>
      <c r="R61" s="226"/>
      <c r="S61" s="227"/>
      <c r="T61" s="228"/>
      <c r="U61" s="229"/>
      <c r="V61" s="230"/>
      <c r="W61" s="231"/>
      <c r="X61" s="232"/>
      <c r="Y61" s="233"/>
      <c r="Z61" s="234"/>
      <c r="AA61" s="238"/>
      <c r="AB61" s="239"/>
      <c r="AC61" s="239"/>
      <c r="AD61" s="240"/>
      <c r="AE61" s="241"/>
      <c r="AF61" s="239"/>
      <c r="AG61" s="242"/>
      <c r="AH61" s="243">
        <f>AH62+AH63+AH64+AH65+AH66</f>
        <v>36059.680499999995</v>
      </c>
      <c r="AI61" s="244"/>
      <c r="AJ61" s="244"/>
      <c r="AK61" s="244"/>
      <c r="AL61" s="244"/>
      <c r="AM61" s="245"/>
      <c r="AP61" s="34"/>
      <c r="AS61" s="34"/>
      <c r="AT61" s="4"/>
      <c r="AU61" s="9"/>
      <c r="AV61" s="9"/>
      <c r="AW61" s="126"/>
      <c r="AX61" s="126"/>
      <c r="AY61" s="126"/>
    </row>
    <row r="62" spans="1:51" s="43" customFormat="1" ht="75" customHeight="1" x14ac:dyDescent="0.2">
      <c r="A62" s="159" t="s">
        <v>117</v>
      </c>
      <c r="B62" s="173" t="s">
        <v>248</v>
      </c>
      <c r="C62" s="174"/>
      <c r="D62" s="175" t="s">
        <v>56</v>
      </c>
      <c r="E62" s="176"/>
      <c r="F62" s="177" t="s">
        <v>247</v>
      </c>
      <c r="G62" s="178"/>
      <c r="H62" s="178"/>
      <c r="I62" s="178"/>
      <c r="J62" s="178"/>
      <c r="K62" s="178"/>
      <c r="L62" s="178"/>
      <c r="M62" s="178"/>
      <c r="N62" s="178"/>
      <c r="O62" s="178"/>
      <c r="P62" s="178"/>
      <c r="Q62" s="178"/>
      <c r="R62" s="179"/>
      <c r="S62" s="180" t="s">
        <v>69</v>
      </c>
      <c r="T62" s="181"/>
      <c r="U62" s="182">
        <v>111.85</v>
      </c>
      <c r="V62" s="183"/>
      <c r="W62" s="184"/>
      <c r="X62" s="214">
        <v>131.4</v>
      </c>
      <c r="Y62" s="186"/>
      <c r="Z62" s="186"/>
      <c r="AA62" s="208">
        <f t="shared" ref="AA62:AA63" si="15">ROUND(X62*U62,2)</f>
        <v>14697.09</v>
      </c>
      <c r="AB62" s="209"/>
      <c r="AC62" s="209"/>
      <c r="AD62" s="210"/>
      <c r="AE62" s="211">
        <f>ROUND(X62*(1+AI$18),2)</f>
        <v>167.85</v>
      </c>
      <c r="AF62" s="194"/>
      <c r="AG62" s="194"/>
      <c r="AH62" s="194">
        <f>U62*AE62</f>
        <v>18774.022499999999</v>
      </c>
      <c r="AI62" s="194"/>
      <c r="AJ62" s="194"/>
      <c r="AK62" s="194"/>
      <c r="AL62" s="194"/>
      <c r="AM62" s="195"/>
      <c r="AP62" s="34"/>
      <c r="AS62" s="34"/>
      <c r="AT62" s="4"/>
      <c r="AU62" s="9"/>
      <c r="AV62" s="9"/>
      <c r="AW62" s="126"/>
      <c r="AX62" s="126"/>
      <c r="AY62" s="126"/>
    </row>
    <row r="63" spans="1:51" s="43" customFormat="1" ht="65.099999999999994" customHeight="1" x14ac:dyDescent="0.2">
      <c r="A63" s="159" t="s">
        <v>118</v>
      </c>
      <c r="B63" s="173" t="s">
        <v>250</v>
      </c>
      <c r="C63" s="174"/>
      <c r="D63" s="175" t="s">
        <v>56</v>
      </c>
      <c r="E63" s="176"/>
      <c r="F63" s="177" t="s">
        <v>249</v>
      </c>
      <c r="G63" s="178"/>
      <c r="H63" s="178"/>
      <c r="I63" s="178"/>
      <c r="J63" s="178"/>
      <c r="K63" s="178"/>
      <c r="L63" s="178"/>
      <c r="M63" s="178"/>
      <c r="N63" s="178"/>
      <c r="O63" s="178"/>
      <c r="P63" s="178"/>
      <c r="Q63" s="178"/>
      <c r="R63" s="179"/>
      <c r="S63" s="180" t="s">
        <v>69</v>
      </c>
      <c r="T63" s="181"/>
      <c r="U63" s="182">
        <v>180.1</v>
      </c>
      <c r="V63" s="183"/>
      <c r="W63" s="184"/>
      <c r="X63" s="214">
        <v>67.87</v>
      </c>
      <c r="Y63" s="186"/>
      <c r="Z63" s="186"/>
      <c r="AA63" s="208">
        <f t="shared" si="15"/>
        <v>12223.39</v>
      </c>
      <c r="AB63" s="209"/>
      <c r="AC63" s="209"/>
      <c r="AD63" s="210"/>
      <c r="AE63" s="211">
        <f>ROUND(X63*(1+AI$18),2)</f>
        <v>86.7</v>
      </c>
      <c r="AF63" s="194"/>
      <c r="AG63" s="194"/>
      <c r="AH63" s="194">
        <f>U63*AE63</f>
        <v>15614.67</v>
      </c>
      <c r="AI63" s="194"/>
      <c r="AJ63" s="194"/>
      <c r="AK63" s="194"/>
      <c r="AL63" s="194"/>
      <c r="AM63" s="195"/>
      <c r="AP63" s="34"/>
      <c r="AS63" s="34"/>
      <c r="AT63" s="4"/>
      <c r="AU63" s="9"/>
      <c r="AV63" s="9"/>
      <c r="AW63" s="126"/>
      <c r="AX63" s="126"/>
      <c r="AY63" s="126"/>
    </row>
    <row r="64" spans="1:51" s="43" customFormat="1" ht="50.1" customHeight="1" x14ac:dyDescent="0.2">
      <c r="A64" s="159" t="s">
        <v>119</v>
      </c>
      <c r="B64" s="173" t="s">
        <v>137</v>
      </c>
      <c r="C64" s="174"/>
      <c r="D64" s="175" t="s">
        <v>56</v>
      </c>
      <c r="E64" s="176"/>
      <c r="F64" s="177" t="s">
        <v>136</v>
      </c>
      <c r="G64" s="178"/>
      <c r="H64" s="178"/>
      <c r="I64" s="178"/>
      <c r="J64" s="178"/>
      <c r="K64" s="178"/>
      <c r="L64" s="178"/>
      <c r="M64" s="178"/>
      <c r="N64" s="178"/>
      <c r="O64" s="178"/>
      <c r="P64" s="178"/>
      <c r="Q64" s="178"/>
      <c r="R64" s="179"/>
      <c r="S64" s="180" t="s">
        <v>102</v>
      </c>
      <c r="T64" s="181"/>
      <c r="U64" s="182">
        <v>18</v>
      </c>
      <c r="V64" s="183"/>
      <c r="W64" s="184"/>
      <c r="X64" s="214">
        <v>26.58</v>
      </c>
      <c r="Y64" s="186"/>
      <c r="Z64" s="186"/>
      <c r="AA64" s="208">
        <f t="shared" ref="AA64" si="16">ROUND(X64*U64,2)</f>
        <v>478.44</v>
      </c>
      <c r="AB64" s="209"/>
      <c r="AC64" s="209"/>
      <c r="AD64" s="210"/>
      <c r="AE64" s="211">
        <f>ROUND(X64*(1+AI$18),2)</f>
        <v>33.950000000000003</v>
      </c>
      <c r="AF64" s="194"/>
      <c r="AG64" s="194"/>
      <c r="AH64" s="194">
        <f>U64*AE64</f>
        <v>611.1</v>
      </c>
      <c r="AI64" s="194"/>
      <c r="AJ64" s="194"/>
      <c r="AK64" s="194"/>
      <c r="AL64" s="194"/>
      <c r="AM64" s="195"/>
      <c r="AP64" s="34"/>
      <c r="AS64" s="34"/>
      <c r="AT64" s="4"/>
      <c r="AU64" s="9"/>
      <c r="AV64" s="9"/>
      <c r="AW64" s="126"/>
      <c r="AX64" s="126"/>
      <c r="AY64" s="126"/>
    </row>
    <row r="65" spans="1:51" s="43" customFormat="1" ht="50.1" customHeight="1" x14ac:dyDescent="0.2">
      <c r="A65" s="159" t="s">
        <v>120</v>
      </c>
      <c r="B65" s="173" t="s">
        <v>155</v>
      </c>
      <c r="C65" s="174"/>
      <c r="D65" s="175" t="s">
        <v>56</v>
      </c>
      <c r="E65" s="176"/>
      <c r="F65" s="177" t="s">
        <v>154</v>
      </c>
      <c r="G65" s="178"/>
      <c r="H65" s="178"/>
      <c r="I65" s="178"/>
      <c r="J65" s="178"/>
      <c r="K65" s="178"/>
      <c r="L65" s="178"/>
      <c r="M65" s="178"/>
      <c r="N65" s="178"/>
      <c r="O65" s="178"/>
      <c r="P65" s="178"/>
      <c r="Q65" s="178"/>
      <c r="R65" s="179"/>
      <c r="S65" s="180" t="s">
        <v>102</v>
      </c>
      <c r="T65" s="181"/>
      <c r="U65" s="182">
        <v>9</v>
      </c>
      <c r="V65" s="183"/>
      <c r="W65" s="184"/>
      <c r="X65" s="214">
        <v>68.930000000000007</v>
      </c>
      <c r="Y65" s="186"/>
      <c r="Z65" s="186"/>
      <c r="AA65" s="208">
        <f t="shared" ref="AA65" si="17">ROUND(X65*U65,2)</f>
        <v>620.37</v>
      </c>
      <c r="AB65" s="209"/>
      <c r="AC65" s="209"/>
      <c r="AD65" s="210"/>
      <c r="AE65" s="211">
        <f>ROUND(X65*(1+AI$18),2)</f>
        <v>88.05</v>
      </c>
      <c r="AF65" s="194"/>
      <c r="AG65" s="194"/>
      <c r="AH65" s="194">
        <f>U65*AE65</f>
        <v>792.44999999999993</v>
      </c>
      <c r="AI65" s="194"/>
      <c r="AJ65" s="194"/>
      <c r="AK65" s="194"/>
      <c r="AL65" s="194"/>
      <c r="AM65" s="195"/>
      <c r="AP65" s="34"/>
      <c r="AS65" s="34"/>
      <c r="AT65" s="4"/>
      <c r="AU65" s="9"/>
      <c r="AV65" s="9"/>
      <c r="AW65" s="128"/>
      <c r="AX65" s="128"/>
      <c r="AY65" s="128"/>
    </row>
    <row r="66" spans="1:51" s="43" customFormat="1" ht="50.1" customHeight="1" x14ac:dyDescent="0.2">
      <c r="A66" s="159" t="s">
        <v>251</v>
      </c>
      <c r="B66" s="173" t="s">
        <v>253</v>
      </c>
      <c r="C66" s="174"/>
      <c r="D66" s="175" t="s">
        <v>56</v>
      </c>
      <c r="E66" s="176"/>
      <c r="F66" s="177" t="s">
        <v>252</v>
      </c>
      <c r="G66" s="178"/>
      <c r="H66" s="178"/>
      <c r="I66" s="178"/>
      <c r="J66" s="178"/>
      <c r="K66" s="178"/>
      <c r="L66" s="178"/>
      <c r="M66" s="178"/>
      <c r="N66" s="178"/>
      <c r="O66" s="178"/>
      <c r="P66" s="178"/>
      <c r="Q66" s="178"/>
      <c r="R66" s="179"/>
      <c r="S66" s="180" t="s">
        <v>102</v>
      </c>
      <c r="T66" s="181"/>
      <c r="U66" s="182">
        <v>6.36</v>
      </c>
      <c r="V66" s="183"/>
      <c r="W66" s="184"/>
      <c r="X66" s="214">
        <v>32.92</v>
      </c>
      <c r="Y66" s="186"/>
      <c r="Z66" s="186"/>
      <c r="AA66" s="208">
        <f t="shared" ref="AA66" si="18">ROUND(X66*U66,2)</f>
        <v>209.37</v>
      </c>
      <c r="AB66" s="209"/>
      <c r="AC66" s="209"/>
      <c r="AD66" s="210"/>
      <c r="AE66" s="211">
        <f>ROUND(X66*(1+AI$18),2)</f>
        <v>42.05</v>
      </c>
      <c r="AF66" s="194"/>
      <c r="AG66" s="194"/>
      <c r="AH66" s="194">
        <f>U66*AE66</f>
        <v>267.43799999999999</v>
      </c>
      <c r="AI66" s="194"/>
      <c r="AJ66" s="194"/>
      <c r="AK66" s="194"/>
      <c r="AL66" s="194"/>
      <c r="AM66" s="195"/>
      <c r="AP66" s="34"/>
      <c r="AS66" s="34"/>
      <c r="AT66" s="4"/>
      <c r="AU66" s="9"/>
      <c r="AV66" s="9"/>
      <c r="AW66" s="168"/>
      <c r="AX66" s="168"/>
      <c r="AY66" s="168"/>
    </row>
    <row r="67" spans="1:51" s="43" customFormat="1" ht="50.1" customHeight="1" x14ac:dyDescent="0.2">
      <c r="A67" s="166">
        <v>5</v>
      </c>
      <c r="B67" s="220"/>
      <c r="C67" s="221"/>
      <c r="D67" s="222"/>
      <c r="E67" s="223"/>
      <c r="F67" s="224" t="s">
        <v>106</v>
      </c>
      <c r="G67" s="225"/>
      <c r="H67" s="225"/>
      <c r="I67" s="225"/>
      <c r="J67" s="225"/>
      <c r="K67" s="225"/>
      <c r="L67" s="225"/>
      <c r="M67" s="225"/>
      <c r="N67" s="225"/>
      <c r="O67" s="225"/>
      <c r="P67" s="225"/>
      <c r="Q67" s="225"/>
      <c r="R67" s="226"/>
      <c r="S67" s="227"/>
      <c r="T67" s="228"/>
      <c r="U67" s="229"/>
      <c r="V67" s="230"/>
      <c r="W67" s="231"/>
      <c r="X67" s="232"/>
      <c r="Y67" s="233"/>
      <c r="Z67" s="234"/>
      <c r="AA67" s="238"/>
      <c r="AB67" s="239"/>
      <c r="AC67" s="239"/>
      <c r="AD67" s="240"/>
      <c r="AE67" s="241"/>
      <c r="AF67" s="239"/>
      <c r="AG67" s="242"/>
      <c r="AH67" s="243">
        <f>AH68+AH69+AH70+AH71+AH72</f>
        <v>20741.855100000001</v>
      </c>
      <c r="AI67" s="244"/>
      <c r="AJ67" s="244"/>
      <c r="AK67" s="244"/>
      <c r="AL67" s="244"/>
      <c r="AM67" s="245"/>
      <c r="AP67" s="34"/>
      <c r="AS67" s="34"/>
      <c r="AT67" s="4"/>
      <c r="AU67" s="9"/>
      <c r="AV67" s="9"/>
      <c r="AW67" s="125"/>
      <c r="AX67" s="125"/>
      <c r="AY67" s="125"/>
    </row>
    <row r="68" spans="1:51" s="43" customFormat="1" ht="50.1" customHeight="1" x14ac:dyDescent="0.2">
      <c r="A68" s="159" t="s">
        <v>121</v>
      </c>
      <c r="B68" s="173" t="s">
        <v>99</v>
      </c>
      <c r="C68" s="174"/>
      <c r="D68" s="175" t="s">
        <v>56</v>
      </c>
      <c r="E68" s="176"/>
      <c r="F68" s="177" t="s">
        <v>98</v>
      </c>
      <c r="G68" s="178"/>
      <c r="H68" s="178"/>
      <c r="I68" s="178"/>
      <c r="J68" s="178"/>
      <c r="K68" s="178"/>
      <c r="L68" s="178"/>
      <c r="M68" s="178"/>
      <c r="N68" s="178"/>
      <c r="O68" s="178"/>
      <c r="P68" s="178"/>
      <c r="Q68" s="178"/>
      <c r="R68" s="179"/>
      <c r="S68" s="180" t="s">
        <v>69</v>
      </c>
      <c r="T68" s="181"/>
      <c r="U68" s="182">
        <v>152.97</v>
      </c>
      <c r="V68" s="183"/>
      <c r="W68" s="184"/>
      <c r="X68" s="214">
        <v>28.05</v>
      </c>
      <c r="Y68" s="186"/>
      <c r="Z68" s="186"/>
      <c r="AA68" s="208">
        <f t="shared" ref="AA68" si="19">ROUND(X68*U68,2)</f>
        <v>4290.8100000000004</v>
      </c>
      <c r="AB68" s="209"/>
      <c r="AC68" s="209"/>
      <c r="AD68" s="210"/>
      <c r="AE68" s="211">
        <f t="shared" ref="AE68" si="20">ROUND(X68*(1+AI$18),2)</f>
        <v>35.83</v>
      </c>
      <c r="AF68" s="194"/>
      <c r="AG68" s="194"/>
      <c r="AH68" s="194">
        <f>U68*AE68</f>
        <v>5480.9150999999993</v>
      </c>
      <c r="AI68" s="194"/>
      <c r="AJ68" s="194"/>
      <c r="AK68" s="194"/>
      <c r="AL68" s="194"/>
      <c r="AM68" s="195"/>
      <c r="AP68" s="34"/>
      <c r="AS68" s="34"/>
      <c r="AT68" s="4"/>
      <c r="AU68" s="9"/>
      <c r="AV68" s="9"/>
      <c r="AW68" s="123"/>
      <c r="AX68" s="123"/>
      <c r="AY68" s="123"/>
    </row>
    <row r="69" spans="1:51" ht="50.1" customHeight="1" x14ac:dyDescent="0.2">
      <c r="A69" s="159" t="s">
        <v>122</v>
      </c>
      <c r="B69" s="173" t="s">
        <v>113</v>
      </c>
      <c r="C69" s="174"/>
      <c r="D69" s="175" t="s">
        <v>56</v>
      </c>
      <c r="E69" s="176"/>
      <c r="F69" s="177" t="s">
        <v>166</v>
      </c>
      <c r="G69" s="178"/>
      <c r="H69" s="178"/>
      <c r="I69" s="178"/>
      <c r="J69" s="178"/>
      <c r="K69" s="178"/>
      <c r="L69" s="178"/>
      <c r="M69" s="178"/>
      <c r="N69" s="178"/>
      <c r="O69" s="178"/>
      <c r="P69" s="178"/>
      <c r="Q69" s="178"/>
      <c r="R69" s="179"/>
      <c r="S69" s="180" t="s">
        <v>5</v>
      </c>
      <c r="T69" s="181"/>
      <c r="U69" s="182">
        <v>69.349999999999994</v>
      </c>
      <c r="V69" s="183"/>
      <c r="W69" s="184"/>
      <c r="X69" s="185">
        <v>82.63</v>
      </c>
      <c r="Y69" s="186"/>
      <c r="Z69" s="186"/>
      <c r="AA69" s="208">
        <f>ROUND(X69*U69,2)</f>
        <v>5730.39</v>
      </c>
      <c r="AB69" s="209"/>
      <c r="AC69" s="209"/>
      <c r="AD69" s="210"/>
      <c r="AE69" s="211">
        <f>ROUND(X69*(1+AI$18),2)</f>
        <v>105.55</v>
      </c>
      <c r="AF69" s="194"/>
      <c r="AG69" s="194"/>
      <c r="AH69" s="194">
        <f>ROUND(AE69*U69,2)</f>
        <v>7319.89</v>
      </c>
      <c r="AI69" s="194"/>
      <c r="AJ69" s="194"/>
      <c r="AK69" s="194"/>
      <c r="AL69" s="194"/>
      <c r="AM69" s="195"/>
      <c r="AP69" s="34"/>
      <c r="AR69" s="41"/>
      <c r="AU69" s="9"/>
      <c r="AV69" s="9"/>
      <c r="AW69" s="252"/>
      <c r="AX69" s="252"/>
      <c r="AY69" s="252"/>
    </row>
    <row r="70" spans="1:51" s="43" customFormat="1" ht="69.95" customHeight="1" x14ac:dyDescent="0.2">
      <c r="A70" s="159" t="s">
        <v>123</v>
      </c>
      <c r="B70" s="173" t="s">
        <v>301</v>
      </c>
      <c r="C70" s="174"/>
      <c r="D70" s="175" t="s">
        <v>56</v>
      </c>
      <c r="E70" s="176"/>
      <c r="F70" s="177" t="s">
        <v>300</v>
      </c>
      <c r="G70" s="178"/>
      <c r="H70" s="178"/>
      <c r="I70" s="178"/>
      <c r="J70" s="178"/>
      <c r="K70" s="178"/>
      <c r="L70" s="178"/>
      <c r="M70" s="178"/>
      <c r="N70" s="178"/>
      <c r="O70" s="178"/>
      <c r="P70" s="178"/>
      <c r="Q70" s="178"/>
      <c r="R70" s="179"/>
      <c r="S70" s="180" t="s">
        <v>69</v>
      </c>
      <c r="T70" s="181"/>
      <c r="U70" s="182">
        <v>83.62</v>
      </c>
      <c r="V70" s="183"/>
      <c r="W70" s="184"/>
      <c r="X70" s="185">
        <v>66.959999999999994</v>
      </c>
      <c r="Y70" s="186"/>
      <c r="Z70" s="187"/>
      <c r="AA70" s="188">
        <f t="shared" ref="AA70" si="21">ROUND(X70*U70,2)</f>
        <v>5599.2</v>
      </c>
      <c r="AB70" s="189"/>
      <c r="AC70" s="189"/>
      <c r="AD70" s="190"/>
      <c r="AE70" s="191">
        <f t="shared" ref="AE70" si="22">ROUND(X70*(1+AI$18),2)</f>
        <v>85.53</v>
      </c>
      <c r="AF70" s="192"/>
      <c r="AG70" s="193"/>
      <c r="AH70" s="194">
        <f>ROUND(AE70*U70,2)</f>
        <v>7152.02</v>
      </c>
      <c r="AI70" s="194"/>
      <c r="AJ70" s="194"/>
      <c r="AK70" s="194"/>
      <c r="AL70" s="194"/>
      <c r="AM70" s="195"/>
      <c r="AP70" s="34"/>
      <c r="AT70" s="4"/>
      <c r="AU70" s="9"/>
      <c r="AV70" s="9"/>
      <c r="AW70" s="149"/>
      <c r="AX70" s="149"/>
      <c r="AY70" s="149"/>
    </row>
    <row r="71" spans="1:51" s="43" customFormat="1" ht="69.95" customHeight="1" x14ac:dyDescent="0.2">
      <c r="A71" s="159" t="s">
        <v>276</v>
      </c>
      <c r="B71" s="173" t="s">
        <v>303</v>
      </c>
      <c r="C71" s="174"/>
      <c r="D71" s="175" t="s">
        <v>56</v>
      </c>
      <c r="E71" s="176"/>
      <c r="F71" s="177" t="s">
        <v>302</v>
      </c>
      <c r="G71" s="178"/>
      <c r="H71" s="178"/>
      <c r="I71" s="178"/>
      <c r="J71" s="178"/>
      <c r="K71" s="178"/>
      <c r="L71" s="178"/>
      <c r="M71" s="178"/>
      <c r="N71" s="178"/>
      <c r="O71" s="178"/>
      <c r="P71" s="178"/>
      <c r="Q71" s="178"/>
      <c r="R71" s="179"/>
      <c r="S71" s="180" t="s">
        <v>262</v>
      </c>
      <c r="T71" s="181"/>
      <c r="U71" s="182">
        <v>40.29</v>
      </c>
      <c r="V71" s="183"/>
      <c r="W71" s="184"/>
      <c r="X71" s="185">
        <v>9.19</v>
      </c>
      <c r="Y71" s="186"/>
      <c r="Z71" s="187"/>
      <c r="AA71" s="188">
        <f t="shared" ref="AA71" si="23">ROUND(X71*U71,2)</f>
        <v>370.27</v>
      </c>
      <c r="AB71" s="189"/>
      <c r="AC71" s="189"/>
      <c r="AD71" s="190"/>
      <c r="AE71" s="191">
        <f t="shared" ref="AE71" si="24">ROUND(X71*(1+AI$18),2)</f>
        <v>11.74</v>
      </c>
      <c r="AF71" s="192"/>
      <c r="AG71" s="193"/>
      <c r="AH71" s="194">
        <f>ROUND(AE71*U71,2)</f>
        <v>473</v>
      </c>
      <c r="AI71" s="194"/>
      <c r="AJ71" s="194"/>
      <c r="AK71" s="194"/>
      <c r="AL71" s="194"/>
      <c r="AM71" s="195"/>
      <c r="AP71" s="34"/>
      <c r="AT71" s="4"/>
      <c r="AU71" s="9"/>
      <c r="AV71" s="9"/>
      <c r="AW71" s="172"/>
      <c r="AX71" s="172"/>
      <c r="AY71" s="172"/>
    </row>
    <row r="72" spans="1:51" s="43" customFormat="1" ht="69.95" customHeight="1" x14ac:dyDescent="0.2">
      <c r="A72" s="159" t="s">
        <v>304</v>
      </c>
      <c r="B72" s="173" t="s">
        <v>278</v>
      </c>
      <c r="C72" s="174"/>
      <c r="D72" s="175" t="s">
        <v>56</v>
      </c>
      <c r="E72" s="176"/>
      <c r="F72" s="177" t="s">
        <v>277</v>
      </c>
      <c r="G72" s="178"/>
      <c r="H72" s="178"/>
      <c r="I72" s="178"/>
      <c r="J72" s="178"/>
      <c r="K72" s="178"/>
      <c r="L72" s="178"/>
      <c r="M72" s="178"/>
      <c r="N72" s="178"/>
      <c r="O72" s="178"/>
      <c r="P72" s="178"/>
      <c r="Q72" s="178"/>
      <c r="R72" s="179"/>
      <c r="S72" s="180" t="s">
        <v>262</v>
      </c>
      <c r="T72" s="181"/>
      <c r="U72" s="182">
        <v>22.59</v>
      </c>
      <c r="V72" s="183"/>
      <c r="W72" s="184"/>
      <c r="X72" s="185">
        <v>10.95</v>
      </c>
      <c r="Y72" s="186"/>
      <c r="Z72" s="187"/>
      <c r="AA72" s="188">
        <f t="shared" ref="AA72" si="25">ROUND(X72*U72,2)</f>
        <v>247.36</v>
      </c>
      <c r="AB72" s="189"/>
      <c r="AC72" s="189"/>
      <c r="AD72" s="190"/>
      <c r="AE72" s="191">
        <f t="shared" ref="AE72" si="26">ROUND(X72*(1+AI$18),2)</f>
        <v>13.99</v>
      </c>
      <c r="AF72" s="192"/>
      <c r="AG72" s="193"/>
      <c r="AH72" s="194">
        <f>ROUND(AE72*U72,2)</f>
        <v>316.02999999999997</v>
      </c>
      <c r="AI72" s="194"/>
      <c r="AJ72" s="194"/>
      <c r="AK72" s="194"/>
      <c r="AL72" s="194"/>
      <c r="AM72" s="195"/>
      <c r="AP72" s="34"/>
      <c r="AT72" s="4"/>
      <c r="AU72" s="9"/>
      <c r="AV72" s="9"/>
      <c r="AW72" s="170"/>
      <c r="AX72" s="170"/>
      <c r="AY72" s="170"/>
    </row>
    <row r="73" spans="1:51" ht="50.1" customHeight="1" x14ac:dyDescent="0.2">
      <c r="A73" s="166">
        <v>6</v>
      </c>
      <c r="B73" s="220"/>
      <c r="C73" s="221"/>
      <c r="D73" s="222"/>
      <c r="E73" s="223"/>
      <c r="F73" s="224" t="s">
        <v>108</v>
      </c>
      <c r="G73" s="225"/>
      <c r="H73" s="225"/>
      <c r="I73" s="225"/>
      <c r="J73" s="225"/>
      <c r="K73" s="225"/>
      <c r="L73" s="225"/>
      <c r="M73" s="225"/>
      <c r="N73" s="225"/>
      <c r="O73" s="225"/>
      <c r="P73" s="225"/>
      <c r="Q73" s="225"/>
      <c r="R73" s="226"/>
      <c r="S73" s="227"/>
      <c r="T73" s="228"/>
      <c r="U73" s="229"/>
      <c r="V73" s="230"/>
      <c r="W73" s="231"/>
      <c r="X73" s="232"/>
      <c r="Y73" s="233"/>
      <c r="Z73" s="234"/>
      <c r="AA73" s="235"/>
      <c r="AB73" s="236"/>
      <c r="AC73" s="236"/>
      <c r="AD73" s="237"/>
      <c r="AE73" s="215"/>
      <c r="AF73" s="216"/>
      <c r="AG73" s="216"/>
      <c r="AH73" s="212">
        <f>AH74+AH77+AH78+AH79+AH81+AH82+AH80+AH83+AH75+AH76</f>
        <v>2252.61</v>
      </c>
      <c r="AI73" s="212"/>
      <c r="AJ73" s="212"/>
      <c r="AK73" s="212"/>
      <c r="AL73" s="212"/>
      <c r="AM73" s="213"/>
      <c r="AP73" s="34"/>
      <c r="AR73" s="41"/>
      <c r="AU73" s="9"/>
      <c r="AV73" s="9"/>
      <c r="AW73" s="254"/>
      <c r="AX73" s="254"/>
      <c r="AY73" s="254"/>
    </row>
    <row r="74" spans="1:51" ht="50.1" customHeight="1" x14ac:dyDescent="0.2">
      <c r="A74" s="159" t="s">
        <v>124</v>
      </c>
      <c r="B74" s="173" t="s">
        <v>192</v>
      </c>
      <c r="C74" s="174"/>
      <c r="D74" s="175" t="s">
        <v>56</v>
      </c>
      <c r="E74" s="176"/>
      <c r="F74" s="217" t="s">
        <v>191</v>
      </c>
      <c r="G74" s="218"/>
      <c r="H74" s="218"/>
      <c r="I74" s="218"/>
      <c r="J74" s="218"/>
      <c r="K74" s="218"/>
      <c r="L74" s="218"/>
      <c r="M74" s="218"/>
      <c r="N74" s="218"/>
      <c r="O74" s="218"/>
      <c r="P74" s="218"/>
      <c r="Q74" s="218"/>
      <c r="R74" s="219"/>
      <c r="S74" s="180" t="s">
        <v>73</v>
      </c>
      <c r="T74" s="181"/>
      <c r="U74" s="182">
        <v>0.33</v>
      </c>
      <c r="V74" s="183"/>
      <c r="W74" s="184"/>
      <c r="X74" s="185">
        <v>337.29</v>
      </c>
      <c r="Y74" s="186"/>
      <c r="Z74" s="187"/>
      <c r="AA74" s="188">
        <f t="shared" ref="AA74" si="27">ROUND(X74*U74,2)</f>
        <v>111.31</v>
      </c>
      <c r="AB74" s="189"/>
      <c r="AC74" s="189"/>
      <c r="AD74" s="190"/>
      <c r="AE74" s="191">
        <f>ROUND(X74*(1+AI$18),2)</f>
        <v>430.85</v>
      </c>
      <c r="AF74" s="192"/>
      <c r="AG74" s="193"/>
      <c r="AH74" s="194">
        <f>ROUND(AE74*U74,2)</f>
        <v>142.18</v>
      </c>
      <c r="AI74" s="194"/>
      <c r="AJ74" s="194"/>
      <c r="AK74" s="194"/>
      <c r="AL74" s="194"/>
      <c r="AM74" s="195"/>
      <c r="AP74" s="34"/>
      <c r="AU74" s="9"/>
      <c r="AV74" s="9"/>
      <c r="AW74" s="255"/>
      <c r="AX74" s="255"/>
      <c r="AY74" s="255"/>
    </row>
    <row r="75" spans="1:51" s="43" customFormat="1" ht="50.1" customHeight="1" x14ac:dyDescent="0.2">
      <c r="A75" s="159" t="s">
        <v>209</v>
      </c>
      <c r="B75" s="173" t="s">
        <v>193</v>
      </c>
      <c r="C75" s="174"/>
      <c r="D75" s="175" t="s">
        <v>56</v>
      </c>
      <c r="E75" s="176"/>
      <c r="F75" s="217" t="s">
        <v>194</v>
      </c>
      <c r="G75" s="218"/>
      <c r="H75" s="218"/>
      <c r="I75" s="218"/>
      <c r="J75" s="218"/>
      <c r="K75" s="218"/>
      <c r="L75" s="218"/>
      <c r="M75" s="218"/>
      <c r="N75" s="218"/>
      <c r="O75" s="218"/>
      <c r="P75" s="218"/>
      <c r="Q75" s="218"/>
      <c r="R75" s="219"/>
      <c r="S75" s="180" t="s">
        <v>102</v>
      </c>
      <c r="T75" s="181"/>
      <c r="U75" s="182">
        <v>6.87</v>
      </c>
      <c r="V75" s="183"/>
      <c r="W75" s="184"/>
      <c r="X75" s="185">
        <v>11.92</v>
      </c>
      <c r="Y75" s="186"/>
      <c r="Z75" s="187"/>
      <c r="AA75" s="188">
        <f t="shared" ref="AA75" si="28">ROUND(X75*U75,2)</f>
        <v>81.89</v>
      </c>
      <c r="AB75" s="189"/>
      <c r="AC75" s="189"/>
      <c r="AD75" s="190"/>
      <c r="AE75" s="191">
        <f>ROUND(X75*(1+AI$18),2)</f>
        <v>15.23</v>
      </c>
      <c r="AF75" s="192"/>
      <c r="AG75" s="193"/>
      <c r="AH75" s="194">
        <f>ROUND(AE75*U75,2)</f>
        <v>104.63</v>
      </c>
      <c r="AI75" s="194"/>
      <c r="AJ75" s="194"/>
      <c r="AK75" s="194"/>
      <c r="AL75" s="194"/>
      <c r="AM75" s="195"/>
      <c r="AP75" s="34"/>
      <c r="AT75" s="4"/>
      <c r="AU75" s="9"/>
      <c r="AV75" s="9"/>
      <c r="AW75" s="150"/>
      <c r="AX75" s="150"/>
      <c r="AY75" s="150"/>
    </row>
    <row r="76" spans="1:51" s="43" customFormat="1" ht="69.95" customHeight="1" x14ac:dyDescent="0.2">
      <c r="A76" s="159" t="s">
        <v>158</v>
      </c>
      <c r="B76" s="173" t="s">
        <v>197</v>
      </c>
      <c r="C76" s="174"/>
      <c r="D76" s="175" t="s">
        <v>56</v>
      </c>
      <c r="E76" s="176"/>
      <c r="F76" s="217" t="s">
        <v>196</v>
      </c>
      <c r="G76" s="218"/>
      <c r="H76" s="218"/>
      <c r="I76" s="218"/>
      <c r="J76" s="218"/>
      <c r="K76" s="218"/>
      <c r="L76" s="218"/>
      <c r="M76" s="218"/>
      <c r="N76" s="218"/>
      <c r="O76" s="218"/>
      <c r="P76" s="218"/>
      <c r="Q76" s="218"/>
      <c r="R76" s="219"/>
      <c r="S76" s="180" t="s">
        <v>102</v>
      </c>
      <c r="T76" s="181"/>
      <c r="U76" s="182">
        <v>1.07</v>
      </c>
      <c r="V76" s="183"/>
      <c r="W76" s="184"/>
      <c r="X76" s="185">
        <v>36.82</v>
      </c>
      <c r="Y76" s="186"/>
      <c r="Z76" s="187"/>
      <c r="AA76" s="188">
        <f t="shared" ref="AA76" si="29">ROUND(X76*U76,2)</f>
        <v>39.4</v>
      </c>
      <c r="AB76" s="189"/>
      <c r="AC76" s="189"/>
      <c r="AD76" s="190"/>
      <c r="AE76" s="191">
        <f>ROUND(X76*(1+AI$18),2)</f>
        <v>47.03</v>
      </c>
      <c r="AF76" s="192"/>
      <c r="AG76" s="193"/>
      <c r="AH76" s="194">
        <f>ROUND(AE76*U76,2)</f>
        <v>50.32</v>
      </c>
      <c r="AI76" s="194"/>
      <c r="AJ76" s="194"/>
      <c r="AK76" s="194"/>
      <c r="AL76" s="194"/>
      <c r="AM76" s="195"/>
      <c r="AP76" s="34"/>
      <c r="AT76" s="4"/>
      <c r="AU76" s="9"/>
      <c r="AV76" s="9"/>
      <c r="AW76" s="150"/>
      <c r="AX76" s="150"/>
      <c r="AY76" s="150"/>
    </row>
    <row r="77" spans="1:51" ht="54.95" customHeight="1" x14ac:dyDescent="0.2">
      <c r="A77" s="159" t="s">
        <v>210</v>
      </c>
      <c r="B77" s="196" t="s">
        <v>80</v>
      </c>
      <c r="C77" s="197"/>
      <c r="D77" s="175" t="s">
        <v>56</v>
      </c>
      <c r="E77" s="176"/>
      <c r="F77" s="177" t="s">
        <v>79</v>
      </c>
      <c r="G77" s="178"/>
      <c r="H77" s="178"/>
      <c r="I77" s="178"/>
      <c r="J77" s="178"/>
      <c r="K77" s="178"/>
      <c r="L77" s="178"/>
      <c r="M77" s="178"/>
      <c r="N77" s="178"/>
      <c r="O77" s="178"/>
      <c r="P77" s="178"/>
      <c r="Q77" s="178"/>
      <c r="R77" s="179"/>
      <c r="S77" s="180" t="s">
        <v>81</v>
      </c>
      <c r="T77" s="181"/>
      <c r="U77" s="182">
        <v>1</v>
      </c>
      <c r="V77" s="183"/>
      <c r="W77" s="184"/>
      <c r="X77" s="198">
        <v>277.45</v>
      </c>
      <c r="Y77" s="199"/>
      <c r="Z77" s="199"/>
      <c r="AA77" s="188">
        <f t="shared" ref="AA77" si="30">ROUND(X77*U77,2)</f>
        <v>277.45</v>
      </c>
      <c r="AB77" s="189"/>
      <c r="AC77" s="189"/>
      <c r="AD77" s="190"/>
      <c r="AE77" s="191">
        <f>ROUND(X77*(1+AI$18),2)</f>
        <v>354.41</v>
      </c>
      <c r="AF77" s="192"/>
      <c r="AG77" s="193"/>
      <c r="AH77" s="194">
        <f>ROUND(AE77*U77,2)</f>
        <v>354.41</v>
      </c>
      <c r="AI77" s="194"/>
      <c r="AJ77" s="194"/>
      <c r="AK77" s="194"/>
      <c r="AL77" s="194"/>
      <c r="AM77" s="195"/>
      <c r="AP77" s="34"/>
      <c r="AU77" s="9"/>
      <c r="AV77" s="9"/>
      <c r="AW77" s="252"/>
      <c r="AX77" s="252"/>
      <c r="AY77" s="252"/>
    </row>
    <row r="78" spans="1:51" s="43" customFormat="1" ht="50.1" customHeight="1" x14ac:dyDescent="0.2">
      <c r="A78" s="159" t="s">
        <v>175</v>
      </c>
      <c r="B78" s="196" t="s">
        <v>90</v>
      </c>
      <c r="C78" s="197"/>
      <c r="D78" s="175" t="s">
        <v>56</v>
      </c>
      <c r="E78" s="176"/>
      <c r="F78" s="177" t="s">
        <v>89</v>
      </c>
      <c r="G78" s="178"/>
      <c r="H78" s="178"/>
      <c r="I78" s="178"/>
      <c r="J78" s="178"/>
      <c r="K78" s="178"/>
      <c r="L78" s="178"/>
      <c r="M78" s="178"/>
      <c r="N78" s="178"/>
      <c r="O78" s="178"/>
      <c r="P78" s="178"/>
      <c r="Q78" s="178"/>
      <c r="R78" s="179"/>
      <c r="S78" s="180" t="s">
        <v>81</v>
      </c>
      <c r="T78" s="181"/>
      <c r="U78" s="182">
        <v>1</v>
      </c>
      <c r="V78" s="183"/>
      <c r="W78" s="184"/>
      <c r="X78" s="198">
        <v>110.72</v>
      </c>
      <c r="Y78" s="199"/>
      <c r="Z78" s="199"/>
      <c r="AA78" s="188">
        <f t="shared" ref="AA78:AA79" si="31">ROUND(X78*U78,2)</f>
        <v>110.72</v>
      </c>
      <c r="AB78" s="189"/>
      <c r="AC78" s="189"/>
      <c r="AD78" s="190"/>
      <c r="AE78" s="191">
        <f t="shared" ref="AE78:AE82" si="32">ROUND(X78*(1+AI$18),2)</f>
        <v>141.43</v>
      </c>
      <c r="AF78" s="192"/>
      <c r="AG78" s="193"/>
      <c r="AH78" s="194">
        <f>ROUND(AE78*U78,2)</f>
        <v>141.43</v>
      </c>
      <c r="AI78" s="194"/>
      <c r="AJ78" s="194"/>
      <c r="AK78" s="194"/>
      <c r="AL78" s="194"/>
      <c r="AM78" s="195"/>
      <c r="AP78" s="34"/>
      <c r="AT78" s="4"/>
      <c r="AU78" s="9"/>
      <c r="AV78" s="9"/>
      <c r="AW78" s="126"/>
      <c r="AX78" s="126"/>
      <c r="AY78" s="126"/>
    </row>
    <row r="79" spans="1:51" s="43" customFormat="1" ht="65.099999999999994" customHeight="1" x14ac:dyDescent="0.2">
      <c r="A79" s="159" t="s">
        <v>190</v>
      </c>
      <c r="B79" s="196" t="s">
        <v>88</v>
      </c>
      <c r="C79" s="197"/>
      <c r="D79" s="175" t="s">
        <v>56</v>
      </c>
      <c r="E79" s="176"/>
      <c r="F79" s="177" t="s">
        <v>87</v>
      </c>
      <c r="G79" s="178"/>
      <c r="H79" s="178"/>
      <c r="I79" s="178"/>
      <c r="J79" s="178"/>
      <c r="K79" s="178"/>
      <c r="L79" s="178"/>
      <c r="M79" s="178"/>
      <c r="N79" s="178"/>
      <c r="O79" s="178"/>
      <c r="P79" s="178"/>
      <c r="Q79" s="178"/>
      <c r="R79" s="179"/>
      <c r="S79" s="180" t="s">
        <v>81</v>
      </c>
      <c r="T79" s="181"/>
      <c r="U79" s="182">
        <v>1</v>
      </c>
      <c r="V79" s="183"/>
      <c r="W79" s="184"/>
      <c r="X79" s="198">
        <v>480.8</v>
      </c>
      <c r="Y79" s="199"/>
      <c r="Z79" s="200"/>
      <c r="AA79" s="188">
        <f t="shared" si="31"/>
        <v>480.8</v>
      </c>
      <c r="AB79" s="189"/>
      <c r="AC79" s="189"/>
      <c r="AD79" s="190"/>
      <c r="AE79" s="191">
        <f t="shared" si="32"/>
        <v>614.16999999999996</v>
      </c>
      <c r="AF79" s="192"/>
      <c r="AG79" s="193"/>
      <c r="AH79" s="201">
        <f>ROUND(AE79*U79,2)</f>
        <v>614.16999999999996</v>
      </c>
      <c r="AI79" s="192"/>
      <c r="AJ79" s="192"/>
      <c r="AK79" s="192"/>
      <c r="AL79" s="192"/>
      <c r="AM79" s="202"/>
      <c r="AP79" s="34"/>
      <c r="AT79" s="4"/>
      <c r="AU79" s="9"/>
      <c r="AV79" s="9"/>
      <c r="AW79" s="121"/>
      <c r="AX79" s="121"/>
      <c r="AY79" s="121"/>
    </row>
    <row r="80" spans="1:51" s="43" customFormat="1" ht="69.95" customHeight="1" x14ac:dyDescent="0.2">
      <c r="A80" s="159" t="s">
        <v>211</v>
      </c>
      <c r="B80" s="196" t="s">
        <v>170</v>
      </c>
      <c r="C80" s="197"/>
      <c r="D80" s="175" t="s">
        <v>56</v>
      </c>
      <c r="E80" s="176"/>
      <c r="F80" s="177" t="s">
        <v>169</v>
      </c>
      <c r="G80" s="178"/>
      <c r="H80" s="178"/>
      <c r="I80" s="178"/>
      <c r="J80" s="178"/>
      <c r="K80" s="178"/>
      <c r="L80" s="178"/>
      <c r="M80" s="178"/>
      <c r="N80" s="178"/>
      <c r="O80" s="178"/>
      <c r="P80" s="178"/>
      <c r="Q80" s="178"/>
      <c r="R80" s="179"/>
      <c r="S80" s="180" t="s">
        <v>81</v>
      </c>
      <c r="T80" s="181"/>
      <c r="U80" s="182">
        <v>1</v>
      </c>
      <c r="V80" s="183"/>
      <c r="W80" s="184"/>
      <c r="X80" s="198">
        <v>115.1</v>
      </c>
      <c r="Y80" s="199"/>
      <c r="Z80" s="199"/>
      <c r="AA80" s="188">
        <f t="shared" ref="AA80" si="33">ROUND(X80*U80,2)</f>
        <v>115.1</v>
      </c>
      <c r="AB80" s="189"/>
      <c r="AC80" s="189"/>
      <c r="AD80" s="190"/>
      <c r="AE80" s="191">
        <f t="shared" si="32"/>
        <v>147.03</v>
      </c>
      <c r="AF80" s="192"/>
      <c r="AG80" s="193"/>
      <c r="AH80" s="194">
        <f>ROUND(AE80*U80,2)</f>
        <v>147.03</v>
      </c>
      <c r="AI80" s="194"/>
      <c r="AJ80" s="194"/>
      <c r="AK80" s="194"/>
      <c r="AL80" s="194"/>
      <c r="AM80" s="195"/>
      <c r="AP80" s="34"/>
      <c r="AT80" s="4"/>
      <c r="AU80" s="9"/>
      <c r="AV80" s="9"/>
      <c r="AW80" s="146"/>
      <c r="AX80" s="146"/>
      <c r="AY80" s="146"/>
    </row>
    <row r="81" spans="1:51" s="43" customFormat="1" ht="75" customHeight="1" x14ac:dyDescent="0.2">
      <c r="A81" s="159" t="s">
        <v>212</v>
      </c>
      <c r="B81" s="196" t="s">
        <v>82</v>
      </c>
      <c r="C81" s="197"/>
      <c r="D81" s="175" t="s">
        <v>56</v>
      </c>
      <c r="E81" s="176"/>
      <c r="F81" s="177" t="s">
        <v>161</v>
      </c>
      <c r="G81" s="178"/>
      <c r="H81" s="178"/>
      <c r="I81" s="178"/>
      <c r="J81" s="178"/>
      <c r="K81" s="178"/>
      <c r="L81" s="178"/>
      <c r="M81" s="178"/>
      <c r="N81" s="178"/>
      <c r="O81" s="178"/>
      <c r="P81" s="178"/>
      <c r="Q81" s="178"/>
      <c r="R81" s="179"/>
      <c r="S81" s="180" t="s">
        <v>81</v>
      </c>
      <c r="T81" s="181"/>
      <c r="U81" s="182">
        <v>1</v>
      </c>
      <c r="V81" s="183"/>
      <c r="W81" s="184"/>
      <c r="X81" s="198">
        <v>279.2</v>
      </c>
      <c r="Y81" s="199"/>
      <c r="Z81" s="199"/>
      <c r="AA81" s="188">
        <f t="shared" ref="AA81" si="34">ROUND(X81*U81,2)</f>
        <v>279.2</v>
      </c>
      <c r="AB81" s="189"/>
      <c r="AC81" s="189"/>
      <c r="AD81" s="190"/>
      <c r="AE81" s="191">
        <f t="shared" si="32"/>
        <v>356.65</v>
      </c>
      <c r="AF81" s="192"/>
      <c r="AG81" s="193"/>
      <c r="AH81" s="194">
        <f>ROUND(AE81*U81,2)</f>
        <v>356.65</v>
      </c>
      <c r="AI81" s="194"/>
      <c r="AJ81" s="194"/>
      <c r="AK81" s="194"/>
      <c r="AL81" s="194"/>
      <c r="AM81" s="195"/>
      <c r="AP81" s="34"/>
      <c r="AT81" s="4"/>
      <c r="AU81" s="9"/>
      <c r="AV81" s="9"/>
      <c r="AW81" s="121"/>
      <c r="AX81" s="121"/>
      <c r="AY81" s="121"/>
    </row>
    <row r="82" spans="1:51" s="43" customFormat="1" ht="50.1" customHeight="1" x14ac:dyDescent="0.2">
      <c r="A82" s="159" t="s">
        <v>213</v>
      </c>
      <c r="B82" s="196" t="s">
        <v>85</v>
      </c>
      <c r="C82" s="197"/>
      <c r="D82" s="175" t="s">
        <v>56</v>
      </c>
      <c r="E82" s="176"/>
      <c r="F82" s="177" t="s">
        <v>84</v>
      </c>
      <c r="G82" s="178"/>
      <c r="H82" s="178"/>
      <c r="I82" s="178"/>
      <c r="J82" s="178"/>
      <c r="K82" s="178"/>
      <c r="L82" s="178"/>
      <c r="M82" s="178"/>
      <c r="N82" s="178"/>
      <c r="O82" s="178"/>
      <c r="P82" s="178"/>
      <c r="Q82" s="178"/>
      <c r="R82" s="179"/>
      <c r="S82" s="180" t="s">
        <v>81</v>
      </c>
      <c r="T82" s="181"/>
      <c r="U82" s="182">
        <v>1</v>
      </c>
      <c r="V82" s="183"/>
      <c r="W82" s="184"/>
      <c r="X82" s="198">
        <v>136.49</v>
      </c>
      <c r="Y82" s="199"/>
      <c r="Z82" s="199"/>
      <c r="AA82" s="188">
        <f t="shared" ref="AA82:AA87" si="35">ROUND(X82*U82,2)</f>
        <v>136.49</v>
      </c>
      <c r="AB82" s="189"/>
      <c r="AC82" s="189"/>
      <c r="AD82" s="190"/>
      <c r="AE82" s="191">
        <f t="shared" si="32"/>
        <v>174.35</v>
      </c>
      <c r="AF82" s="192"/>
      <c r="AG82" s="193"/>
      <c r="AH82" s="194">
        <f>ROUND(AE82*U82,2)</f>
        <v>174.35</v>
      </c>
      <c r="AI82" s="194"/>
      <c r="AJ82" s="194"/>
      <c r="AK82" s="194"/>
      <c r="AL82" s="194"/>
      <c r="AM82" s="195"/>
      <c r="AP82" s="34"/>
      <c r="AT82" s="4"/>
      <c r="AU82" s="9"/>
      <c r="AV82" s="9"/>
      <c r="AW82" s="121"/>
      <c r="AX82" s="121"/>
      <c r="AY82" s="121"/>
    </row>
    <row r="83" spans="1:51" s="43" customFormat="1" ht="50.1" customHeight="1" x14ac:dyDescent="0.2">
      <c r="A83" s="159" t="s">
        <v>214</v>
      </c>
      <c r="B83" s="196" t="s">
        <v>174</v>
      </c>
      <c r="C83" s="197"/>
      <c r="D83" s="175" t="s">
        <v>56</v>
      </c>
      <c r="E83" s="176"/>
      <c r="F83" s="177" t="s">
        <v>173</v>
      </c>
      <c r="G83" s="178"/>
      <c r="H83" s="178"/>
      <c r="I83" s="178"/>
      <c r="J83" s="178"/>
      <c r="K83" s="178"/>
      <c r="L83" s="178"/>
      <c r="M83" s="178"/>
      <c r="N83" s="178"/>
      <c r="O83" s="178"/>
      <c r="P83" s="178"/>
      <c r="Q83" s="178"/>
      <c r="R83" s="179"/>
      <c r="S83" s="180" t="s">
        <v>81</v>
      </c>
      <c r="T83" s="181"/>
      <c r="U83" s="182">
        <v>1</v>
      </c>
      <c r="V83" s="183"/>
      <c r="W83" s="184"/>
      <c r="X83" s="198">
        <v>131.08000000000001</v>
      </c>
      <c r="Y83" s="199"/>
      <c r="Z83" s="199"/>
      <c r="AA83" s="188">
        <f t="shared" ref="AA83" si="36">ROUND(X83*U83,2)</f>
        <v>131.08000000000001</v>
      </c>
      <c r="AB83" s="189"/>
      <c r="AC83" s="189"/>
      <c r="AD83" s="190"/>
      <c r="AE83" s="191">
        <f t="shared" ref="AE83" si="37">ROUND(X83*(1+AI$18),2)</f>
        <v>167.44</v>
      </c>
      <c r="AF83" s="192"/>
      <c r="AG83" s="193"/>
      <c r="AH83" s="194">
        <f>ROUND(AE83*U83,2)</f>
        <v>167.44</v>
      </c>
      <c r="AI83" s="194"/>
      <c r="AJ83" s="194"/>
      <c r="AK83" s="194"/>
      <c r="AL83" s="194"/>
      <c r="AM83" s="195"/>
      <c r="AP83" s="34"/>
      <c r="AT83" s="4"/>
      <c r="AU83" s="9"/>
      <c r="AV83" s="9"/>
      <c r="AW83" s="147"/>
      <c r="AX83" s="147"/>
      <c r="AY83" s="147"/>
    </row>
    <row r="84" spans="1:51" s="43" customFormat="1" ht="50.1" customHeight="1" x14ac:dyDescent="0.2">
      <c r="A84" s="166">
        <v>7</v>
      </c>
      <c r="B84" s="220"/>
      <c r="C84" s="221"/>
      <c r="D84" s="222"/>
      <c r="E84" s="223"/>
      <c r="F84" s="224" t="s">
        <v>107</v>
      </c>
      <c r="G84" s="225"/>
      <c r="H84" s="225"/>
      <c r="I84" s="225"/>
      <c r="J84" s="225"/>
      <c r="K84" s="225"/>
      <c r="L84" s="225"/>
      <c r="M84" s="225"/>
      <c r="N84" s="225"/>
      <c r="O84" s="225"/>
      <c r="P84" s="225"/>
      <c r="Q84" s="225"/>
      <c r="R84" s="226"/>
      <c r="S84" s="227"/>
      <c r="T84" s="228"/>
      <c r="U84" s="229"/>
      <c r="V84" s="230"/>
      <c r="W84" s="231"/>
      <c r="X84" s="232"/>
      <c r="Y84" s="233"/>
      <c r="Z84" s="234"/>
      <c r="AA84" s="235"/>
      <c r="AB84" s="236"/>
      <c r="AC84" s="236"/>
      <c r="AD84" s="237"/>
      <c r="AE84" s="215"/>
      <c r="AF84" s="216"/>
      <c r="AG84" s="216"/>
      <c r="AH84" s="212">
        <f>AH85+AH86+AH87+AH88+AH90</f>
        <v>7948.6699999999992</v>
      </c>
      <c r="AI84" s="212"/>
      <c r="AJ84" s="212"/>
      <c r="AK84" s="212"/>
      <c r="AL84" s="212"/>
      <c r="AM84" s="213"/>
      <c r="AP84" s="34"/>
      <c r="AT84" s="4"/>
      <c r="AU84" s="9"/>
      <c r="AV84" s="9"/>
      <c r="AW84" s="125"/>
      <c r="AX84" s="125"/>
      <c r="AY84" s="125"/>
    </row>
    <row r="85" spans="1:51" s="43" customFormat="1" ht="129.94999999999999" customHeight="1" x14ac:dyDescent="0.2">
      <c r="A85" s="159" t="s">
        <v>215</v>
      </c>
      <c r="B85" s="196" t="s">
        <v>83</v>
      </c>
      <c r="C85" s="197"/>
      <c r="D85" s="175" t="s">
        <v>56</v>
      </c>
      <c r="E85" s="176"/>
      <c r="F85" s="177" t="s">
        <v>162</v>
      </c>
      <c r="G85" s="178"/>
      <c r="H85" s="178"/>
      <c r="I85" s="178"/>
      <c r="J85" s="178"/>
      <c r="K85" s="178"/>
      <c r="L85" s="178"/>
      <c r="M85" s="178"/>
      <c r="N85" s="178"/>
      <c r="O85" s="178"/>
      <c r="P85" s="178"/>
      <c r="Q85" s="178"/>
      <c r="R85" s="179"/>
      <c r="S85" s="180" t="s">
        <v>81</v>
      </c>
      <c r="T85" s="181"/>
      <c r="U85" s="182">
        <v>4</v>
      </c>
      <c r="V85" s="183"/>
      <c r="W85" s="184"/>
      <c r="X85" s="198">
        <v>207.41</v>
      </c>
      <c r="Y85" s="199"/>
      <c r="Z85" s="200"/>
      <c r="AA85" s="188">
        <f t="shared" si="35"/>
        <v>829.64</v>
      </c>
      <c r="AB85" s="189"/>
      <c r="AC85" s="189"/>
      <c r="AD85" s="190"/>
      <c r="AE85" s="191">
        <f>ROUND(X85*(1+AI$18),2)</f>
        <v>264.95</v>
      </c>
      <c r="AF85" s="192"/>
      <c r="AG85" s="193"/>
      <c r="AH85" s="201">
        <f>ROUND(AE85*U85,2)</f>
        <v>1059.8</v>
      </c>
      <c r="AI85" s="192"/>
      <c r="AJ85" s="192"/>
      <c r="AK85" s="192"/>
      <c r="AL85" s="192"/>
      <c r="AM85" s="202"/>
      <c r="AP85" s="34"/>
      <c r="AT85" s="4"/>
      <c r="AU85" s="9"/>
      <c r="AV85" s="9"/>
      <c r="AW85" s="121"/>
      <c r="AX85" s="121"/>
      <c r="AY85" s="121"/>
    </row>
    <row r="86" spans="1:51" s="43" customFormat="1" ht="129.94999999999999" customHeight="1" x14ac:dyDescent="0.2">
      <c r="A86" s="159" t="s">
        <v>125</v>
      </c>
      <c r="B86" s="196" t="s">
        <v>264</v>
      </c>
      <c r="C86" s="197"/>
      <c r="D86" s="175" t="s">
        <v>56</v>
      </c>
      <c r="E86" s="176"/>
      <c r="F86" s="177" t="s">
        <v>263</v>
      </c>
      <c r="G86" s="178"/>
      <c r="H86" s="178"/>
      <c r="I86" s="178"/>
      <c r="J86" s="178"/>
      <c r="K86" s="178"/>
      <c r="L86" s="178"/>
      <c r="M86" s="178"/>
      <c r="N86" s="178"/>
      <c r="O86" s="178"/>
      <c r="P86" s="178"/>
      <c r="Q86" s="178"/>
      <c r="R86" s="179"/>
      <c r="S86" s="180" t="s">
        <v>81</v>
      </c>
      <c r="T86" s="181"/>
      <c r="U86" s="182">
        <v>3</v>
      </c>
      <c r="V86" s="183"/>
      <c r="W86" s="184"/>
      <c r="X86" s="198">
        <v>156.36000000000001</v>
      </c>
      <c r="Y86" s="199"/>
      <c r="Z86" s="200"/>
      <c r="AA86" s="188">
        <f t="shared" si="35"/>
        <v>469.08</v>
      </c>
      <c r="AB86" s="189"/>
      <c r="AC86" s="189"/>
      <c r="AD86" s="190"/>
      <c r="AE86" s="191">
        <f>ROUND(X86*(1+AI$18),2)</f>
        <v>199.73</v>
      </c>
      <c r="AF86" s="192"/>
      <c r="AG86" s="193"/>
      <c r="AH86" s="201">
        <f>ROUND(AE86*U86,2)</f>
        <v>599.19000000000005</v>
      </c>
      <c r="AI86" s="192"/>
      <c r="AJ86" s="192"/>
      <c r="AK86" s="192"/>
      <c r="AL86" s="192"/>
      <c r="AM86" s="202"/>
      <c r="AP86" s="34"/>
      <c r="AT86" s="4"/>
      <c r="AU86" s="9"/>
      <c r="AV86" s="9"/>
      <c r="AW86" s="121"/>
      <c r="AX86" s="121"/>
      <c r="AY86" s="121"/>
    </row>
    <row r="87" spans="1:51" s="43" customFormat="1" ht="129.94999999999999" customHeight="1" x14ac:dyDescent="0.2">
      <c r="A87" s="159" t="s">
        <v>126</v>
      </c>
      <c r="B87" s="196" t="s">
        <v>86</v>
      </c>
      <c r="C87" s="197"/>
      <c r="D87" s="175" t="s">
        <v>56</v>
      </c>
      <c r="E87" s="176"/>
      <c r="F87" s="177" t="s">
        <v>167</v>
      </c>
      <c r="G87" s="178"/>
      <c r="H87" s="178"/>
      <c r="I87" s="178"/>
      <c r="J87" s="178"/>
      <c r="K87" s="178"/>
      <c r="L87" s="178"/>
      <c r="M87" s="178"/>
      <c r="N87" s="178"/>
      <c r="O87" s="178"/>
      <c r="P87" s="178"/>
      <c r="Q87" s="178"/>
      <c r="R87" s="179"/>
      <c r="S87" s="180" t="s">
        <v>81</v>
      </c>
      <c r="T87" s="181"/>
      <c r="U87" s="182">
        <v>13</v>
      </c>
      <c r="V87" s="183"/>
      <c r="W87" s="184"/>
      <c r="X87" s="198">
        <v>260.58999999999997</v>
      </c>
      <c r="Y87" s="199"/>
      <c r="Z87" s="200"/>
      <c r="AA87" s="188">
        <f t="shared" si="35"/>
        <v>3387.67</v>
      </c>
      <c r="AB87" s="189"/>
      <c r="AC87" s="189"/>
      <c r="AD87" s="190"/>
      <c r="AE87" s="191">
        <f>ROUND(X87*(1+AI$18),2)</f>
        <v>332.88</v>
      </c>
      <c r="AF87" s="192"/>
      <c r="AG87" s="193"/>
      <c r="AH87" s="201">
        <f>ROUND(AE87*U87,2)</f>
        <v>4327.4399999999996</v>
      </c>
      <c r="AI87" s="192"/>
      <c r="AJ87" s="192"/>
      <c r="AK87" s="192"/>
      <c r="AL87" s="192"/>
      <c r="AM87" s="202"/>
      <c r="AP87" s="34"/>
      <c r="AT87" s="4"/>
      <c r="AU87" s="9"/>
      <c r="AV87" s="9"/>
      <c r="AW87" s="121"/>
      <c r="AX87" s="121"/>
      <c r="AY87" s="121"/>
    </row>
    <row r="88" spans="1:51" s="43" customFormat="1" ht="54.95" customHeight="1" x14ac:dyDescent="0.2">
      <c r="A88" s="159" t="s">
        <v>195</v>
      </c>
      <c r="B88" s="196" t="s">
        <v>101</v>
      </c>
      <c r="C88" s="197"/>
      <c r="D88" s="175" t="s">
        <v>56</v>
      </c>
      <c r="E88" s="176"/>
      <c r="F88" s="177" t="s">
        <v>168</v>
      </c>
      <c r="G88" s="178"/>
      <c r="H88" s="178"/>
      <c r="I88" s="178"/>
      <c r="J88" s="178"/>
      <c r="K88" s="178"/>
      <c r="L88" s="178"/>
      <c r="M88" s="178"/>
      <c r="N88" s="178"/>
      <c r="O88" s="178"/>
      <c r="P88" s="178"/>
      <c r="Q88" s="178"/>
      <c r="R88" s="179"/>
      <c r="S88" s="180" t="s">
        <v>81</v>
      </c>
      <c r="T88" s="181"/>
      <c r="U88" s="182">
        <v>9</v>
      </c>
      <c r="V88" s="183"/>
      <c r="W88" s="184"/>
      <c r="X88" s="198">
        <v>116.57</v>
      </c>
      <c r="Y88" s="199"/>
      <c r="Z88" s="200"/>
      <c r="AA88" s="188">
        <f t="shared" ref="AA88:AA90" si="38">ROUND(X88*U88,2)</f>
        <v>1049.1300000000001</v>
      </c>
      <c r="AB88" s="189"/>
      <c r="AC88" s="189"/>
      <c r="AD88" s="190"/>
      <c r="AE88" s="191">
        <f t="shared" ref="AE88" si="39">ROUND(X88*(1+AI$18),2)</f>
        <v>148.91</v>
      </c>
      <c r="AF88" s="192"/>
      <c r="AG88" s="193"/>
      <c r="AH88" s="201">
        <f>ROUND(AE88*U88,2)</f>
        <v>1340.19</v>
      </c>
      <c r="AI88" s="192"/>
      <c r="AJ88" s="192"/>
      <c r="AK88" s="192"/>
      <c r="AL88" s="192"/>
      <c r="AM88" s="202"/>
      <c r="AP88" s="34"/>
      <c r="AT88" s="4"/>
      <c r="AU88" s="9"/>
      <c r="AV88" s="9"/>
      <c r="AW88" s="123"/>
      <c r="AX88" s="123"/>
      <c r="AY88" s="123"/>
    </row>
    <row r="89" spans="1:51" s="43" customFormat="1" ht="54.95" customHeight="1" x14ac:dyDescent="0.2">
      <c r="A89" s="159" t="s">
        <v>127</v>
      </c>
      <c r="B89" s="196">
        <v>93128</v>
      </c>
      <c r="C89" s="197"/>
      <c r="D89" s="175" t="s">
        <v>270</v>
      </c>
      <c r="E89" s="176"/>
      <c r="F89" s="177" t="s">
        <v>269</v>
      </c>
      <c r="G89" s="178"/>
      <c r="H89" s="178"/>
      <c r="I89" s="178"/>
      <c r="J89" s="178"/>
      <c r="K89" s="178"/>
      <c r="L89" s="178"/>
      <c r="M89" s="178"/>
      <c r="N89" s="178"/>
      <c r="O89" s="178"/>
      <c r="P89" s="178"/>
      <c r="Q89" s="178"/>
      <c r="R89" s="179"/>
      <c r="S89" s="180" t="s">
        <v>81</v>
      </c>
      <c r="T89" s="181"/>
      <c r="U89" s="182">
        <v>5</v>
      </c>
      <c r="V89" s="183"/>
      <c r="W89" s="184"/>
      <c r="X89" s="198">
        <v>125.19</v>
      </c>
      <c r="Y89" s="199"/>
      <c r="Z89" s="200"/>
      <c r="AA89" s="188">
        <f t="shared" ref="AA89" si="40">ROUND(X89*U89,2)</f>
        <v>625.95000000000005</v>
      </c>
      <c r="AB89" s="189"/>
      <c r="AC89" s="189"/>
      <c r="AD89" s="190"/>
      <c r="AE89" s="191">
        <f t="shared" ref="AE89" si="41">ROUND(X89*(1+AI$18),2)</f>
        <v>159.91999999999999</v>
      </c>
      <c r="AF89" s="192"/>
      <c r="AG89" s="193"/>
      <c r="AH89" s="201">
        <f t="shared" ref="AH89" si="42">ROUND(AE89*U89,2)</f>
        <v>799.6</v>
      </c>
      <c r="AI89" s="192"/>
      <c r="AJ89" s="192"/>
      <c r="AK89" s="192"/>
      <c r="AL89" s="192"/>
      <c r="AM89" s="202"/>
      <c r="AP89" s="34"/>
      <c r="AT89" s="4"/>
      <c r="AU89" s="9"/>
      <c r="AV89" s="9"/>
      <c r="AW89" s="170"/>
      <c r="AX89" s="170"/>
      <c r="AY89" s="170"/>
    </row>
    <row r="90" spans="1:51" s="43" customFormat="1" ht="50.1" customHeight="1" x14ac:dyDescent="0.2">
      <c r="A90" s="159" t="s">
        <v>284</v>
      </c>
      <c r="B90" s="196" t="s">
        <v>255</v>
      </c>
      <c r="C90" s="197"/>
      <c r="D90" s="175" t="s">
        <v>56</v>
      </c>
      <c r="E90" s="176"/>
      <c r="F90" s="177" t="s">
        <v>254</v>
      </c>
      <c r="G90" s="178"/>
      <c r="H90" s="178"/>
      <c r="I90" s="178"/>
      <c r="J90" s="178"/>
      <c r="K90" s="178"/>
      <c r="L90" s="178"/>
      <c r="M90" s="178"/>
      <c r="N90" s="178"/>
      <c r="O90" s="178"/>
      <c r="P90" s="178"/>
      <c r="Q90" s="178"/>
      <c r="R90" s="179"/>
      <c r="S90" s="180" t="s">
        <v>102</v>
      </c>
      <c r="T90" s="181"/>
      <c r="U90" s="182">
        <v>65</v>
      </c>
      <c r="V90" s="183"/>
      <c r="W90" s="184"/>
      <c r="X90" s="198">
        <v>7.49</v>
      </c>
      <c r="Y90" s="199"/>
      <c r="Z90" s="199"/>
      <c r="AA90" s="188">
        <f t="shared" si="38"/>
        <v>486.85</v>
      </c>
      <c r="AB90" s="189"/>
      <c r="AC90" s="189"/>
      <c r="AD90" s="190"/>
      <c r="AE90" s="191">
        <f t="shared" ref="AE90" si="43">ROUND(X90*(1+AI$18),2)</f>
        <v>9.57</v>
      </c>
      <c r="AF90" s="192"/>
      <c r="AG90" s="193"/>
      <c r="AH90" s="194">
        <f>ROUND(AE90*U90,2)</f>
        <v>622.04999999999995</v>
      </c>
      <c r="AI90" s="194"/>
      <c r="AJ90" s="194"/>
      <c r="AK90" s="194"/>
      <c r="AL90" s="194"/>
      <c r="AM90" s="195"/>
      <c r="AP90" s="34"/>
      <c r="AT90" s="4"/>
      <c r="AU90" s="9"/>
      <c r="AV90" s="9"/>
      <c r="AW90" s="121"/>
      <c r="AX90" s="121"/>
      <c r="AY90" s="121"/>
    </row>
    <row r="91" spans="1:51" s="43" customFormat="1" ht="50.1" customHeight="1" x14ac:dyDescent="0.2">
      <c r="A91" s="166">
        <v>8</v>
      </c>
      <c r="B91" s="220"/>
      <c r="C91" s="221"/>
      <c r="D91" s="222"/>
      <c r="E91" s="223"/>
      <c r="F91" s="224" t="s">
        <v>115</v>
      </c>
      <c r="G91" s="225"/>
      <c r="H91" s="225"/>
      <c r="I91" s="225"/>
      <c r="J91" s="225"/>
      <c r="K91" s="225"/>
      <c r="L91" s="225"/>
      <c r="M91" s="225"/>
      <c r="N91" s="225"/>
      <c r="O91" s="225"/>
      <c r="P91" s="225"/>
      <c r="Q91" s="225"/>
      <c r="R91" s="226"/>
      <c r="S91" s="227"/>
      <c r="T91" s="228"/>
      <c r="U91" s="229"/>
      <c r="V91" s="230"/>
      <c r="W91" s="231"/>
      <c r="X91" s="232"/>
      <c r="Y91" s="233"/>
      <c r="Z91" s="234"/>
      <c r="AA91" s="235"/>
      <c r="AB91" s="236"/>
      <c r="AC91" s="236"/>
      <c r="AD91" s="237"/>
      <c r="AE91" s="215"/>
      <c r="AF91" s="216"/>
      <c r="AG91" s="216"/>
      <c r="AH91" s="212">
        <f>AH93+AH94+AH92+AH96+AH95</f>
        <v>20526.489999999998</v>
      </c>
      <c r="AI91" s="212"/>
      <c r="AJ91" s="212"/>
      <c r="AK91" s="212"/>
      <c r="AL91" s="212"/>
      <c r="AM91" s="213"/>
      <c r="AP91" s="34"/>
      <c r="AT91" s="4"/>
      <c r="AU91" s="9"/>
      <c r="AV91" s="9"/>
      <c r="AW91" s="121"/>
      <c r="AX91" s="121"/>
      <c r="AY91" s="121"/>
    </row>
    <row r="92" spans="1:51" s="43" customFormat="1" ht="65.099999999999994" customHeight="1" x14ac:dyDescent="0.2">
      <c r="A92" s="159" t="s">
        <v>128</v>
      </c>
      <c r="B92" s="196" t="s">
        <v>259</v>
      </c>
      <c r="C92" s="197"/>
      <c r="D92" s="175" t="s">
        <v>56</v>
      </c>
      <c r="E92" s="176"/>
      <c r="F92" s="177" t="s">
        <v>258</v>
      </c>
      <c r="G92" s="178"/>
      <c r="H92" s="178"/>
      <c r="I92" s="178"/>
      <c r="J92" s="178"/>
      <c r="K92" s="178"/>
      <c r="L92" s="178"/>
      <c r="M92" s="178"/>
      <c r="N92" s="178"/>
      <c r="O92" s="178"/>
      <c r="P92" s="178"/>
      <c r="Q92" s="178"/>
      <c r="R92" s="179"/>
      <c r="S92" s="180" t="s">
        <v>69</v>
      </c>
      <c r="T92" s="181"/>
      <c r="U92" s="182">
        <v>16.059999999999999</v>
      </c>
      <c r="V92" s="183"/>
      <c r="W92" s="184"/>
      <c r="X92" s="198">
        <v>466.07</v>
      </c>
      <c r="Y92" s="199"/>
      <c r="Z92" s="199"/>
      <c r="AA92" s="188">
        <f t="shared" ref="AA92" si="44">ROUND(X92*U92,2)</f>
        <v>7485.08</v>
      </c>
      <c r="AB92" s="189"/>
      <c r="AC92" s="189"/>
      <c r="AD92" s="190"/>
      <c r="AE92" s="191">
        <f t="shared" ref="AE92:AE96" si="45">ROUND(X92*(1+AI$18),2)</f>
        <v>595.36</v>
      </c>
      <c r="AF92" s="192"/>
      <c r="AG92" s="193"/>
      <c r="AH92" s="194">
        <f t="shared" ref="AH92:AH96" si="46">ROUND(AE92*U92,2)</f>
        <v>9561.48</v>
      </c>
      <c r="AI92" s="194"/>
      <c r="AJ92" s="194"/>
      <c r="AK92" s="194"/>
      <c r="AL92" s="194"/>
      <c r="AM92" s="195"/>
      <c r="AP92" s="34"/>
      <c r="AT92" s="4"/>
      <c r="AU92" s="9"/>
      <c r="AV92" s="9"/>
      <c r="AW92" s="128"/>
      <c r="AX92" s="128"/>
      <c r="AY92" s="128"/>
    </row>
    <row r="93" spans="1:51" s="43" customFormat="1" ht="50.1" customHeight="1" x14ac:dyDescent="0.2">
      <c r="A93" s="159" t="s">
        <v>138</v>
      </c>
      <c r="B93" s="196" t="s">
        <v>257</v>
      </c>
      <c r="C93" s="197"/>
      <c r="D93" s="175" t="s">
        <v>56</v>
      </c>
      <c r="E93" s="176"/>
      <c r="F93" s="177" t="s">
        <v>256</v>
      </c>
      <c r="G93" s="178"/>
      <c r="H93" s="178"/>
      <c r="I93" s="178"/>
      <c r="J93" s="178"/>
      <c r="K93" s="178"/>
      <c r="L93" s="178"/>
      <c r="M93" s="178"/>
      <c r="N93" s="178"/>
      <c r="O93" s="178"/>
      <c r="P93" s="178"/>
      <c r="Q93" s="178"/>
      <c r="R93" s="179"/>
      <c r="S93" s="180" t="s">
        <v>187</v>
      </c>
      <c r="T93" s="181"/>
      <c r="U93" s="182">
        <v>3</v>
      </c>
      <c r="V93" s="183"/>
      <c r="W93" s="184"/>
      <c r="X93" s="198">
        <v>522.91</v>
      </c>
      <c r="Y93" s="199"/>
      <c r="Z93" s="199"/>
      <c r="AA93" s="188">
        <f t="shared" ref="AA93:AA94" si="47">ROUND(X93*U93,2)</f>
        <v>1568.73</v>
      </c>
      <c r="AB93" s="189"/>
      <c r="AC93" s="189"/>
      <c r="AD93" s="190"/>
      <c r="AE93" s="191">
        <f t="shared" si="45"/>
        <v>667.97</v>
      </c>
      <c r="AF93" s="192"/>
      <c r="AG93" s="193"/>
      <c r="AH93" s="194">
        <f t="shared" si="46"/>
        <v>2003.91</v>
      </c>
      <c r="AI93" s="194"/>
      <c r="AJ93" s="194"/>
      <c r="AK93" s="194"/>
      <c r="AL93" s="194"/>
      <c r="AM93" s="195"/>
      <c r="AP93" s="34"/>
      <c r="AT93" s="4"/>
      <c r="AU93" s="9"/>
      <c r="AV93" s="9"/>
      <c r="AW93" s="123"/>
      <c r="AX93" s="123"/>
      <c r="AY93" s="123"/>
    </row>
    <row r="94" spans="1:51" s="43" customFormat="1" ht="54.95" customHeight="1" x14ac:dyDescent="0.2">
      <c r="A94" s="159" t="s">
        <v>305</v>
      </c>
      <c r="B94" s="196" t="s">
        <v>261</v>
      </c>
      <c r="C94" s="197"/>
      <c r="D94" s="175" t="s">
        <v>56</v>
      </c>
      <c r="E94" s="176"/>
      <c r="F94" s="177" t="s">
        <v>260</v>
      </c>
      <c r="G94" s="178"/>
      <c r="H94" s="178"/>
      <c r="I94" s="178"/>
      <c r="J94" s="178"/>
      <c r="K94" s="178"/>
      <c r="L94" s="178"/>
      <c r="M94" s="178"/>
      <c r="N94" s="178"/>
      <c r="O94" s="178"/>
      <c r="P94" s="178"/>
      <c r="Q94" s="178"/>
      <c r="R94" s="179"/>
      <c r="S94" s="180" t="s">
        <v>73</v>
      </c>
      <c r="T94" s="181"/>
      <c r="U94" s="182">
        <v>3.15</v>
      </c>
      <c r="V94" s="183"/>
      <c r="W94" s="184"/>
      <c r="X94" s="198">
        <v>557.03</v>
      </c>
      <c r="Y94" s="199"/>
      <c r="Z94" s="199"/>
      <c r="AA94" s="188">
        <f t="shared" si="47"/>
        <v>1754.64</v>
      </c>
      <c r="AB94" s="189"/>
      <c r="AC94" s="189"/>
      <c r="AD94" s="190"/>
      <c r="AE94" s="191">
        <f t="shared" si="45"/>
        <v>711.55</v>
      </c>
      <c r="AF94" s="192"/>
      <c r="AG94" s="193"/>
      <c r="AH94" s="194">
        <f t="shared" si="46"/>
        <v>2241.38</v>
      </c>
      <c r="AI94" s="194"/>
      <c r="AJ94" s="194"/>
      <c r="AK94" s="194"/>
      <c r="AL94" s="194"/>
      <c r="AM94" s="195"/>
      <c r="AP94" s="34"/>
      <c r="AT94" s="4"/>
      <c r="AU94" s="9"/>
      <c r="AV94" s="9"/>
      <c r="AW94" s="126"/>
      <c r="AX94" s="126"/>
      <c r="AY94" s="126"/>
    </row>
    <row r="95" spans="1:51" s="43" customFormat="1" ht="54.95" customHeight="1" x14ac:dyDescent="0.2">
      <c r="A95" s="159" t="s">
        <v>147</v>
      </c>
      <c r="B95" s="196" t="s">
        <v>274</v>
      </c>
      <c r="C95" s="197"/>
      <c r="D95" s="175" t="s">
        <v>56</v>
      </c>
      <c r="E95" s="176"/>
      <c r="F95" s="177" t="s">
        <v>273</v>
      </c>
      <c r="G95" s="178"/>
      <c r="H95" s="178"/>
      <c r="I95" s="178"/>
      <c r="J95" s="178"/>
      <c r="K95" s="178"/>
      <c r="L95" s="178"/>
      <c r="M95" s="178"/>
      <c r="N95" s="178"/>
      <c r="O95" s="178"/>
      <c r="P95" s="178"/>
      <c r="Q95" s="178"/>
      <c r="R95" s="179"/>
      <c r="S95" s="180" t="s">
        <v>73</v>
      </c>
      <c r="T95" s="181"/>
      <c r="U95" s="182">
        <v>8.7100000000000009</v>
      </c>
      <c r="V95" s="183"/>
      <c r="W95" s="184"/>
      <c r="X95" s="198">
        <v>286.73</v>
      </c>
      <c r="Y95" s="199"/>
      <c r="Z95" s="199"/>
      <c r="AA95" s="188">
        <f t="shared" ref="AA95" si="48">ROUND(X95*U95,2)</f>
        <v>2497.42</v>
      </c>
      <c r="AB95" s="189"/>
      <c r="AC95" s="189"/>
      <c r="AD95" s="190"/>
      <c r="AE95" s="191">
        <f t="shared" si="45"/>
        <v>366.27</v>
      </c>
      <c r="AF95" s="192"/>
      <c r="AG95" s="193"/>
      <c r="AH95" s="194">
        <f>ROUND(AE95*U95,2)</f>
        <v>3190.21</v>
      </c>
      <c r="AI95" s="194"/>
      <c r="AJ95" s="194"/>
      <c r="AK95" s="194"/>
      <c r="AL95" s="194"/>
      <c r="AM95" s="195"/>
      <c r="AP95" s="34"/>
      <c r="AT95" s="4"/>
      <c r="AU95" s="9"/>
      <c r="AV95" s="9"/>
      <c r="AW95" s="170"/>
      <c r="AX95" s="170"/>
      <c r="AY95" s="170"/>
    </row>
    <row r="96" spans="1:51" s="43" customFormat="1" ht="54.95" customHeight="1" x14ac:dyDescent="0.2">
      <c r="A96" s="159" t="s">
        <v>272</v>
      </c>
      <c r="B96" s="196">
        <v>94570</v>
      </c>
      <c r="C96" s="197"/>
      <c r="D96" s="175" t="s">
        <v>270</v>
      </c>
      <c r="E96" s="176"/>
      <c r="F96" s="177" t="s">
        <v>271</v>
      </c>
      <c r="G96" s="178"/>
      <c r="H96" s="178"/>
      <c r="I96" s="178"/>
      <c r="J96" s="178"/>
      <c r="K96" s="178"/>
      <c r="L96" s="178"/>
      <c r="M96" s="178"/>
      <c r="N96" s="178"/>
      <c r="O96" s="178"/>
      <c r="P96" s="178"/>
      <c r="Q96" s="178"/>
      <c r="R96" s="179"/>
      <c r="S96" s="180" t="s">
        <v>73</v>
      </c>
      <c r="T96" s="181"/>
      <c r="U96" s="182">
        <v>10.18</v>
      </c>
      <c r="V96" s="183"/>
      <c r="W96" s="184"/>
      <c r="X96" s="198">
        <v>271.42</v>
      </c>
      <c r="Y96" s="199"/>
      <c r="Z96" s="199"/>
      <c r="AA96" s="188">
        <f t="shared" ref="AA96" si="49">ROUND(X96*U96,2)</f>
        <v>2763.06</v>
      </c>
      <c r="AB96" s="189"/>
      <c r="AC96" s="189"/>
      <c r="AD96" s="190"/>
      <c r="AE96" s="191">
        <f t="shared" si="45"/>
        <v>346.71</v>
      </c>
      <c r="AF96" s="192"/>
      <c r="AG96" s="193"/>
      <c r="AH96" s="194">
        <f t="shared" si="46"/>
        <v>3529.51</v>
      </c>
      <c r="AI96" s="194"/>
      <c r="AJ96" s="194"/>
      <c r="AK96" s="194"/>
      <c r="AL96" s="194"/>
      <c r="AM96" s="195"/>
      <c r="AP96" s="34"/>
      <c r="AT96" s="4"/>
      <c r="AU96" s="9"/>
      <c r="AV96" s="9"/>
      <c r="AW96" s="164"/>
      <c r="AX96" s="164"/>
      <c r="AY96" s="164"/>
    </row>
    <row r="97" spans="1:51" s="43" customFormat="1" ht="50.1" customHeight="1" x14ac:dyDescent="0.2">
      <c r="A97" s="166">
        <v>9</v>
      </c>
      <c r="B97" s="220"/>
      <c r="C97" s="221"/>
      <c r="D97" s="222"/>
      <c r="E97" s="223"/>
      <c r="F97" s="224" t="s">
        <v>109</v>
      </c>
      <c r="G97" s="225"/>
      <c r="H97" s="225"/>
      <c r="I97" s="225"/>
      <c r="J97" s="225"/>
      <c r="K97" s="225"/>
      <c r="L97" s="225"/>
      <c r="M97" s="225"/>
      <c r="N97" s="225"/>
      <c r="O97" s="225"/>
      <c r="P97" s="225"/>
      <c r="Q97" s="225"/>
      <c r="R97" s="226"/>
      <c r="S97" s="227"/>
      <c r="T97" s="228"/>
      <c r="U97" s="229"/>
      <c r="V97" s="230"/>
      <c r="W97" s="231"/>
      <c r="X97" s="232"/>
      <c r="Y97" s="233"/>
      <c r="Z97" s="234"/>
      <c r="AA97" s="235"/>
      <c r="AB97" s="236"/>
      <c r="AC97" s="236"/>
      <c r="AD97" s="237"/>
      <c r="AE97" s="215"/>
      <c r="AF97" s="216"/>
      <c r="AG97" s="216"/>
      <c r="AH97" s="212">
        <f>AH99+AH100+AH102+AH98+AH101</f>
        <v>20683.36</v>
      </c>
      <c r="AI97" s="212"/>
      <c r="AJ97" s="212"/>
      <c r="AK97" s="212"/>
      <c r="AL97" s="212"/>
      <c r="AM97" s="213"/>
      <c r="AP97" s="34"/>
      <c r="AT97" s="4"/>
      <c r="AU97" s="9"/>
      <c r="AV97" s="9"/>
      <c r="AW97" s="126"/>
      <c r="AX97" s="126"/>
      <c r="AY97" s="126"/>
    </row>
    <row r="98" spans="1:51" s="43" customFormat="1" ht="50.1" customHeight="1" x14ac:dyDescent="0.2">
      <c r="A98" s="159" t="s">
        <v>129</v>
      </c>
      <c r="B98" s="196" t="s">
        <v>157</v>
      </c>
      <c r="C98" s="197"/>
      <c r="D98" s="175" t="s">
        <v>56</v>
      </c>
      <c r="E98" s="176"/>
      <c r="F98" s="177" t="s">
        <v>156</v>
      </c>
      <c r="G98" s="178"/>
      <c r="H98" s="178"/>
      <c r="I98" s="178"/>
      <c r="J98" s="178"/>
      <c r="K98" s="178"/>
      <c r="L98" s="178"/>
      <c r="M98" s="178"/>
      <c r="N98" s="178"/>
      <c r="O98" s="178"/>
      <c r="P98" s="178"/>
      <c r="Q98" s="178"/>
      <c r="R98" s="179"/>
      <c r="S98" s="180" t="s">
        <v>69</v>
      </c>
      <c r="T98" s="181"/>
      <c r="U98" s="182">
        <v>251.62</v>
      </c>
      <c r="V98" s="183"/>
      <c r="W98" s="184"/>
      <c r="X98" s="198">
        <v>5.29</v>
      </c>
      <c r="Y98" s="199"/>
      <c r="Z98" s="199"/>
      <c r="AA98" s="188">
        <f t="shared" ref="AA98" si="50">ROUND(X98*U98,2)</f>
        <v>1331.07</v>
      </c>
      <c r="AB98" s="189"/>
      <c r="AC98" s="189"/>
      <c r="AD98" s="190"/>
      <c r="AE98" s="191">
        <f>ROUND(X98*(1+AI$18),2)</f>
        <v>6.76</v>
      </c>
      <c r="AF98" s="192"/>
      <c r="AG98" s="193"/>
      <c r="AH98" s="194">
        <f>ROUND(AE98*U98,2)</f>
        <v>1700.95</v>
      </c>
      <c r="AI98" s="194"/>
      <c r="AJ98" s="194"/>
      <c r="AK98" s="194"/>
      <c r="AL98" s="194"/>
      <c r="AM98" s="195"/>
      <c r="AP98" s="34"/>
      <c r="AT98" s="4"/>
      <c r="AU98" s="9"/>
      <c r="AV98" s="9"/>
      <c r="AW98" s="128"/>
      <c r="AX98" s="128"/>
      <c r="AY98" s="128"/>
    </row>
    <row r="99" spans="1:51" s="43" customFormat="1" ht="50.1" customHeight="1" x14ac:dyDescent="0.2">
      <c r="A99" s="159" t="s">
        <v>130</v>
      </c>
      <c r="B99" s="196" t="s">
        <v>92</v>
      </c>
      <c r="C99" s="197"/>
      <c r="D99" s="175" t="s">
        <v>56</v>
      </c>
      <c r="E99" s="176"/>
      <c r="F99" s="177" t="s">
        <v>91</v>
      </c>
      <c r="G99" s="178"/>
      <c r="H99" s="178"/>
      <c r="I99" s="178"/>
      <c r="J99" s="178"/>
      <c r="K99" s="178"/>
      <c r="L99" s="178"/>
      <c r="M99" s="178"/>
      <c r="N99" s="178"/>
      <c r="O99" s="178"/>
      <c r="P99" s="178"/>
      <c r="Q99" s="178"/>
      <c r="R99" s="179"/>
      <c r="S99" s="180" t="s">
        <v>69</v>
      </c>
      <c r="T99" s="181"/>
      <c r="U99" s="182">
        <v>750.42</v>
      </c>
      <c r="V99" s="183"/>
      <c r="W99" s="184"/>
      <c r="X99" s="198">
        <v>12.8</v>
      </c>
      <c r="Y99" s="199"/>
      <c r="Z99" s="199"/>
      <c r="AA99" s="188">
        <f t="shared" ref="AA99" si="51">ROUND(X99*U99,2)</f>
        <v>9605.3799999999992</v>
      </c>
      <c r="AB99" s="189"/>
      <c r="AC99" s="189"/>
      <c r="AD99" s="190"/>
      <c r="AE99" s="191">
        <f>ROUND(X99*(1+AI$18),2)</f>
        <v>16.350000000000001</v>
      </c>
      <c r="AF99" s="192"/>
      <c r="AG99" s="193"/>
      <c r="AH99" s="194">
        <f>ROUND(AE99*U99,2)</f>
        <v>12269.37</v>
      </c>
      <c r="AI99" s="194"/>
      <c r="AJ99" s="194"/>
      <c r="AK99" s="194"/>
      <c r="AL99" s="194"/>
      <c r="AM99" s="195"/>
      <c r="AP99" s="34"/>
      <c r="AT99" s="4"/>
      <c r="AU99" s="9"/>
      <c r="AV99" s="9"/>
      <c r="AW99" s="121"/>
      <c r="AX99" s="121"/>
      <c r="AY99" s="121"/>
    </row>
    <row r="100" spans="1:51" s="43" customFormat="1" ht="50.1" customHeight="1" x14ac:dyDescent="0.2">
      <c r="A100" s="159" t="s">
        <v>131</v>
      </c>
      <c r="B100" s="196" t="s">
        <v>282</v>
      </c>
      <c r="C100" s="197"/>
      <c r="D100" s="175" t="s">
        <v>56</v>
      </c>
      <c r="E100" s="176"/>
      <c r="F100" s="177" t="s">
        <v>281</v>
      </c>
      <c r="G100" s="178"/>
      <c r="H100" s="178"/>
      <c r="I100" s="178"/>
      <c r="J100" s="178"/>
      <c r="K100" s="178"/>
      <c r="L100" s="178"/>
      <c r="M100" s="178"/>
      <c r="N100" s="178"/>
      <c r="O100" s="178"/>
      <c r="P100" s="178"/>
      <c r="Q100" s="178"/>
      <c r="R100" s="179"/>
      <c r="S100" s="180" t="s">
        <v>69</v>
      </c>
      <c r="T100" s="181"/>
      <c r="U100" s="182">
        <v>75.25</v>
      </c>
      <c r="V100" s="183"/>
      <c r="W100" s="184"/>
      <c r="X100" s="198">
        <v>20.36</v>
      </c>
      <c r="Y100" s="199"/>
      <c r="Z100" s="200"/>
      <c r="AA100" s="188">
        <f t="shared" ref="AA100" si="52">ROUND(X100*U100,2)</f>
        <v>1532.09</v>
      </c>
      <c r="AB100" s="189"/>
      <c r="AC100" s="189"/>
      <c r="AD100" s="190"/>
      <c r="AE100" s="191">
        <f t="shared" ref="AE100" si="53">ROUND(X100*(1+AI$18),2)</f>
        <v>26.01</v>
      </c>
      <c r="AF100" s="192"/>
      <c r="AG100" s="193"/>
      <c r="AH100" s="201">
        <f>ROUND(AE100*U100,2)</f>
        <v>1957.25</v>
      </c>
      <c r="AI100" s="192"/>
      <c r="AJ100" s="192"/>
      <c r="AK100" s="192"/>
      <c r="AL100" s="192"/>
      <c r="AM100" s="202"/>
      <c r="AP100" s="34"/>
      <c r="AT100" s="4"/>
      <c r="AU100" s="9"/>
      <c r="AV100" s="9"/>
      <c r="AW100" s="125"/>
      <c r="AX100" s="125"/>
      <c r="AY100" s="125"/>
    </row>
    <row r="101" spans="1:51" s="43" customFormat="1" ht="50.1" customHeight="1" x14ac:dyDescent="0.2">
      <c r="A101" s="159" t="s">
        <v>159</v>
      </c>
      <c r="B101" s="196" t="s">
        <v>287</v>
      </c>
      <c r="C101" s="197"/>
      <c r="D101" s="175" t="s">
        <v>56</v>
      </c>
      <c r="E101" s="176"/>
      <c r="F101" s="177" t="s">
        <v>286</v>
      </c>
      <c r="G101" s="178"/>
      <c r="H101" s="178"/>
      <c r="I101" s="178"/>
      <c r="J101" s="178"/>
      <c r="K101" s="178"/>
      <c r="L101" s="178"/>
      <c r="M101" s="178"/>
      <c r="N101" s="178"/>
      <c r="O101" s="178"/>
      <c r="P101" s="178"/>
      <c r="Q101" s="178"/>
      <c r="R101" s="179"/>
      <c r="S101" s="180" t="s">
        <v>97</v>
      </c>
      <c r="T101" s="181"/>
      <c r="U101" s="182">
        <v>111.85</v>
      </c>
      <c r="V101" s="183"/>
      <c r="W101" s="184"/>
      <c r="X101" s="198">
        <v>19.329999999999998</v>
      </c>
      <c r="Y101" s="199"/>
      <c r="Z101" s="200"/>
      <c r="AA101" s="188">
        <f t="shared" ref="AA101" si="54">ROUND(X101*U101,2)</f>
        <v>2162.06</v>
      </c>
      <c r="AB101" s="189"/>
      <c r="AC101" s="189"/>
      <c r="AD101" s="190"/>
      <c r="AE101" s="191">
        <f t="shared" ref="AE101" si="55">ROUND(X101*(1+AI$18),2)</f>
        <v>24.69</v>
      </c>
      <c r="AF101" s="192"/>
      <c r="AG101" s="193"/>
      <c r="AH101" s="201">
        <f>ROUND(AE101*U101,2)</f>
        <v>2761.58</v>
      </c>
      <c r="AI101" s="192"/>
      <c r="AJ101" s="192"/>
      <c r="AK101" s="192"/>
      <c r="AL101" s="192"/>
      <c r="AM101" s="202"/>
      <c r="AP101" s="34"/>
      <c r="AT101" s="4"/>
      <c r="AU101" s="9"/>
      <c r="AV101" s="9"/>
      <c r="AW101" s="171"/>
      <c r="AX101" s="171"/>
      <c r="AY101" s="171"/>
    </row>
    <row r="102" spans="1:51" s="43" customFormat="1" ht="50.1" customHeight="1" x14ac:dyDescent="0.2">
      <c r="A102" s="159" t="s">
        <v>306</v>
      </c>
      <c r="B102" s="196" t="s">
        <v>94</v>
      </c>
      <c r="C102" s="197"/>
      <c r="D102" s="175" t="s">
        <v>56</v>
      </c>
      <c r="E102" s="176"/>
      <c r="F102" s="177" t="s">
        <v>93</v>
      </c>
      <c r="G102" s="178"/>
      <c r="H102" s="178"/>
      <c r="I102" s="178"/>
      <c r="J102" s="178"/>
      <c r="K102" s="178"/>
      <c r="L102" s="178"/>
      <c r="M102" s="178"/>
      <c r="N102" s="178"/>
      <c r="O102" s="178"/>
      <c r="P102" s="178"/>
      <c r="Q102" s="178"/>
      <c r="R102" s="179"/>
      <c r="S102" s="180" t="s">
        <v>69</v>
      </c>
      <c r="T102" s="181"/>
      <c r="U102" s="182">
        <v>53.25</v>
      </c>
      <c r="V102" s="183"/>
      <c r="W102" s="184"/>
      <c r="X102" s="198">
        <v>29.32</v>
      </c>
      <c r="Y102" s="199"/>
      <c r="Z102" s="199"/>
      <c r="AA102" s="188">
        <f t="shared" ref="AA102" si="56">ROUND(X102*U102,2)</f>
        <v>1561.29</v>
      </c>
      <c r="AB102" s="189"/>
      <c r="AC102" s="189"/>
      <c r="AD102" s="190"/>
      <c r="AE102" s="191">
        <f>ROUND(X102*(1+AI$18),2)</f>
        <v>37.450000000000003</v>
      </c>
      <c r="AF102" s="192"/>
      <c r="AG102" s="193"/>
      <c r="AH102" s="194">
        <f>ROUND(AE102*U102,2)</f>
        <v>1994.21</v>
      </c>
      <c r="AI102" s="194"/>
      <c r="AJ102" s="194"/>
      <c r="AK102" s="194"/>
      <c r="AL102" s="194"/>
      <c r="AM102" s="195"/>
      <c r="AP102" s="34"/>
      <c r="AT102" s="4"/>
      <c r="AU102" s="9"/>
      <c r="AV102" s="9"/>
      <c r="AW102" s="121"/>
      <c r="AX102" s="121"/>
      <c r="AY102" s="121"/>
    </row>
    <row r="103" spans="1:51" s="43" customFormat="1" ht="50.1" customHeight="1" x14ac:dyDescent="0.2">
      <c r="A103" s="166">
        <v>10</v>
      </c>
      <c r="B103" s="220"/>
      <c r="C103" s="221"/>
      <c r="D103" s="222"/>
      <c r="E103" s="223"/>
      <c r="F103" s="224" t="s">
        <v>114</v>
      </c>
      <c r="G103" s="225"/>
      <c r="H103" s="225"/>
      <c r="I103" s="225"/>
      <c r="J103" s="225"/>
      <c r="K103" s="225"/>
      <c r="L103" s="225"/>
      <c r="M103" s="225"/>
      <c r="N103" s="225"/>
      <c r="O103" s="225"/>
      <c r="P103" s="225"/>
      <c r="Q103" s="225"/>
      <c r="R103" s="226"/>
      <c r="S103" s="227"/>
      <c r="T103" s="228"/>
      <c r="U103" s="229"/>
      <c r="V103" s="230"/>
      <c r="W103" s="231"/>
      <c r="X103" s="232"/>
      <c r="Y103" s="233"/>
      <c r="Z103" s="234"/>
      <c r="AA103" s="235"/>
      <c r="AB103" s="236"/>
      <c r="AC103" s="236"/>
      <c r="AD103" s="237"/>
      <c r="AE103" s="215"/>
      <c r="AF103" s="216"/>
      <c r="AG103" s="216"/>
      <c r="AH103" s="212">
        <f>AH104+AH105+AH106+AH107+AH108+AH109+AH111</f>
        <v>11150.98</v>
      </c>
      <c r="AI103" s="212"/>
      <c r="AJ103" s="212"/>
      <c r="AK103" s="212"/>
      <c r="AL103" s="212"/>
      <c r="AM103" s="213"/>
      <c r="AP103" s="34"/>
      <c r="AT103" s="4"/>
      <c r="AU103" s="9"/>
      <c r="AV103" s="9"/>
      <c r="AW103" s="125"/>
      <c r="AX103" s="125"/>
      <c r="AY103" s="125"/>
    </row>
    <row r="104" spans="1:51" s="43" customFormat="1" ht="50.1" customHeight="1" x14ac:dyDescent="0.2">
      <c r="A104" s="159" t="s">
        <v>132</v>
      </c>
      <c r="B104" s="196" t="s">
        <v>266</v>
      </c>
      <c r="C104" s="197"/>
      <c r="D104" s="175" t="s">
        <v>56</v>
      </c>
      <c r="E104" s="176"/>
      <c r="F104" s="177" t="s">
        <v>265</v>
      </c>
      <c r="G104" s="178"/>
      <c r="H104" s="178"/>
      <c r="I104" s="178"/>
      <c r="J104" s="178"/>
      <c r="K104" s="178"/>
      <c r="L104" s="178"/>
      <c r="M104" s="178"/>
      <c r="N104" s="178"/>
      <c r="O104" s="178"/>
      <c r="P104" s="178"/>
      <c r="Q104" s="178"/>
      <c r="R104" s="179"/>
      <c r="S104" s="180" t="s">
        <v>69</v>
      </c>
      <c r="T104" s="181"/>
      <c r="U104" s="182">
        <v>23.05</v>
      </c>
      <c r="V104" s="183"/>
      <c r="W104" s="184"/>
      <c r="X104" s="198">
        <v>27.15</v>
      </c>
      <c r="Y104" s="199"/>
      <c r="Z104" s="199"/>
      <c r="AA104" s="188">
        <f t="shared" ref="AA104" si="57">ROUND(X104*U104,2)</f>
        <v>625.80999999999995</v>
      </c>
      <c r="AB104" s="189"/>
      <c r="AC104" s="189"/>
      <c r="AD104" s="190"/>
      <c r="AE104" s="191">
        <f t="shared" ref="AE104:AE105" si="58">ROUND(X104*(1+AI$18),2)</f>
        <v>34.68</v>
      </c>
      <c r="AF104" s="192"/>
      <c r="AG104" s="193"/>
      <c r="AH104" s="194">
        <f>ROUND(AE104*U104,2)</f>
        <v>799.37</v>
      </c>
      <c r="AI104" s="194"/>
      <c r="AJ104" s="194"/>
      <c r="AK104" s="194"/>
      <c r="AL104" s="194"/>
      <c r="AM104" s="195"/>
      <c r="AP104" s="34"/>
      <c r="AT104" s="4"/>
      <c r="AU104" s="9"/>
      <c r="AV104" s="9"/>
      <c r="AW104" s="123"/>
      <c r="AX104" s="123"/>
      <c r="AY104" s="123"/>
    </row>
    <row r="105" spans="1:51" s="43" customFormat="1" ht="50.1" customHeight="1" x14ac:dyDescent="0.2">
      <c r="A105" s="159" t="s">
        <v>133</v>
      </c>
      <c r="B105" s="196" t="s">
        <v>268</v>
      </c>
      <c r="C105" s="197"/>
      <c r="D105" s="175" t="s">
        <v>56</v>
      </c>
      <c r="E105" s="176"/>
      <c r="F105" s="177" t="s">
        <v>267</v>
      </c>
      <c r="G105" s="178"/>
      <c r="H105" s="178"/>
      <c r="I105" s="178"/>
      <c r="J105" s="178"/>
      <c r="K105" s="178"/>
      <c r="L105" s="178"/>
      <c r="M105" s="178"/>
      <c r="N105" s="178"/>
      <c r="O105" s="178"/>
      <c r="P105" s="178"/>
      <c r="Q105" s="178"/>
      <c r="R105" s="179"/>
      <c r="S105" s="180" t="s">
        <v>100</v>
      </c>
      <c r="T105" s="181"/>
      <c r="U105" s="182">
        <v>10</v>
      </c>
      <c r="V105" s="183"/>
      <c r="W105" s="184"/>
      <c r="X105" s="198">
        <v>83.02</v>
      </c>
      <c r="Y105" s="199"/>
      <c r="Z105" s="199"/>
      <c r="AA105" s="188">
        <f t="shared" ref="AA105" si="59">ROUND(X105*U105,2)</f>
        <v>830.2</v>
      </c>
      <c r="AB105" s="189"/>
      <c r="AC105" s="189"/>
      <c r="AD105" s="190"/>
      <c r="AE105" s="191">
        <f t="shared" si="58"/>
        <v>106.05</v>
      </c>
      <c r="AF105" s="192"/>
      <c r="AG105" s="193"/>
      <c r="AH105" s="194">
        <f>ROUND(AE105*U105,2)</f>
        <v>1060.5</v>
      </c>
      <c r="AI105" s="194"/>
      <c r="AJ105" s="194"/>
      <c r="AK105" s="194"/>
      <c r="AL105" s="194"/>
      <c r="AM105" s="195"/>
      <c r="AP105" s="34"/>
      <c r="AT105" s="4"/>
      <c r="AU105" s="9"/>
      <c r="AV105" s="9"/>
      <c r="AW105" s="122"/>
      <c r="AX105" s="122"/>
      <c r="AY105" s="122"/>
    </row>
    <row r="106" spans="1:51" s="43" customFormat="1" ht="50.1" customHeight="1" x14ac:dyDescent="0.2">
      <c r="A106" s="159" t="s">
        <v>134</v>
      </c>
      <c r="B106" s="196">
        <v>96116</v>
      </c>
      <c r="C106" s="197"/>
      <c r="D106" s="175" t="s">
        <v>270</v>
      </c>
      <c r="E106" s="176"/>
      <c r="F106" s="177" t="s">
        <v>275</v>
      </c>
      <c r="G106" s="178"/>
      <c r="H106" s="178"/>
      <c r="I106" s="178"/>
      <c r="J106" s="178"/>
      <c r="K106" s="178"/>
      <c r="L106" s="178"/>
      <c r="M106" s="178"/>
      <c r="N106" s="178"/>
      <c r="O106" s="178"/>
      <c r="P106" s="178"/>
      <c r="Q106" s="178"/>
      <c r="R106" s="179"/>
      <c r="S106" s="180" t="s">
        <v>73</v>
      </c>
      <c r="T106" s="181"/>
      <c r="U106" s="249">
        <v>58.2</v>
      </c>
      <c r="V106" s="250"/>
      <c r="W106" s="251"/>
      <c r="X106" s="198">
        <v>65.040000000000006</v>
      </c>
      <c r="Y106" s="199"/>
      <c r="Z106" s="199"/>
      <c r="AA106" s="188">
        <f t="shared" ref="AA106" si="60">ROUND(X106*U106,2)</f>
        <v>3785.33</v>
      </c>
      <c r="AB106" s="189"/>
      <c r="AC106" s="189"/>
      <c r="AD106" s="190"/>
      <c r="AE106" s="191">
        <f t="shared" ref="AE106" si="61">ROUND(X106*(1+AI$18),2)</f>
        <v>83.08</v>
      </c>
      <c r="AF106" s="192"/>
      <c r="AG106" s="193"/>
      <c r="AH106" s="194">
        <f>ROUND(AE106*U106,2)</f>
        <v>4835.26</v>
      </c>
      <c r="AI106" s="194"/>
      <c r="AJ106" s="194"/>
      <c r="AK106" s="194"/>
      <c r="AL106" s="194"/>
      <c r="AM106" s="195"/>
      <c r="AP106" s="34"/>
      <c r="AT106" s="4"/>
      <c r="AU106" s="9"/>
      <c r="AV106" s="9"/>
      <c r="AW106" s="123"/>
      <c r="AX106" s="123"/>
      <c r="AY106" s="123"/>
    </row>
    <row r="107" spans="1:51" s="43" customFormat="1" ht="50.1" customHeight="1" x14ac:dyDescent="0.2">
      <c r="A107" s="159" t="s">
        <v>160</v>
      </c>
      <c r="B107" s="196" t="s">
        <v>291</v>
      </c>
      <c r="C107" s="197"/>
      <c r="D107" s="175" t="s">
        <v>56</v>
      </c>
      <c r="E107" s="176"/>
      <c r="F107" s="177" t="s">
        <v>290</v>
      </c>
      <c r="G107" s="178"/>
      <c r="H107" s="178"/>
      <c r="I107" s="178"/>
      <c r="J107" s="178"/>
      <c r="K107" s="178"/>
      <c r="L107" s="178"/>
      <c r="M107" s="178"/>
      <c r="N107" s="178"/>
      <c r="O107" s="178"/>
      <c r="P107" s="178"/>
      <c r="Q107" s="178"/>
      <c r="R107" s="179"/>
      <c r="S107" s="180" t="s">
        <v>262</v>
      </c>
      <c r="T107" s="181"/>
      <c r="U107" s="182">
        <v>11.53</v>
      </c>
      <c r="V107" s="183"/>
      <c r="W107" s="184"/>
      <c r="X107" s="198">
        <v>87.93</v>
      </c>
      <c r="Y107" s="199"/>
      <c r="Z107" s="199"/>
      <c r="AA107" s="188">
        <f t="shared" ref="AA107" si="62">ROUND(X107*U107,2)</f>
        <v>1013.83</v>
      </c>
      <c r="AB107" s="189"/>
      <c r="AC107" s="189"/>
      <c r="AD107" s="190"/>
      <c r="AE107" s="191">
        <f t="shared" ref="AE107" si="63">ROUND(X107*(1+AI$18),2)</f>
        <v>112.32</v>
      </c>
      <c r="AF107" s="192"/>
      <c r="AG107" s="193"/>
      <c r="AH107" s="194">
        <f>ROUND(AE107*U107,2)</f>
        <v>1295.05</v>
      </c>
      <c r="AI107" s="194"/>
      <c r="AJ107" s="194"/>
      <c r="AK107" s="194"/>
      <c r="AL107" s="194"/>
      <c r="AM107" s="195"/>
      <c r="AP107" s="34"/>
      <c r="AT107" s="4"/>
      <c r="AU107" s="9"/>
      <c r="AV107" s="9"/>
      <c r="AW107" s="123"/>
      <c r="AX107" s="123"/>
      <c r="AY107" s="123"/>
    </row>
    <row r="108" spans="1:51" s="43" customFormat="1" ht="50.1" customHeight="1" x14ac:dyDescent="0.2">
      <c r="A108" s="159" t="s">
        <v>216</v>
      </c>
      <c r="B108" s="196" t="s">
        <v>289</v>
      </c>
      <c r="C108" s="197"/>
      <c r="D108" s="175" t="s">
        <v>56</v>
      </c>
      <c r="E108" s="176"/>
      <c r="F108" s="177" t="s">
        <v>288</v>
      </c>
      <c r="G108" s="178"/>
      <c r="H108" s="178"/>
      <c r="I108" s="178"/>
      <c r="J108" s="178"/>
      <c r="K108" s="178"/>
      <c r="L108" s="178"/>
      <c r="M108" s="178"/>
      <c r="N108" s="178"/>
      <c r="O108" s="178"/>
      <c r="P108" s="178"/>
      <c r="Q108" s="178"/>
      <c r="R108" s="179"/>
      <c r="S108" s="180" t="s">
        <v>262</v>
      </c>
      <c r="T108" s="181"/>
      <c r="U108" s="182">
        <v>11.53</v>
      </c>
      <c r="V108" s="183"/>
      <c r="W108" s="184"/>
      <c r="X108" s="198">
        <v>97.16</v>
      </c>
      <c r="Y108" s="199"/>
      <c r="Z108" s="199"/>
      <c r="AA108" s="188">
        <f t="shared" ref="AA108" si="64">ROUND(X108*U108,2)</f>
        <v>1120.25</v>
      </c>
      <c r="AB108" s="189"/>
      <c r="AC108" s="189"/>
      <c r="AD108" s="190"/>
      <c r="AE108" s="191">
        <f>ROUND(X108*(1+AI$18),2)</f>
        <v>124.11</v>
      </c>
      <c r="AF108" s="192"/>
      <c r="AG108" s="193"/>
      <c r="AH108" s="194">
        <f>ROUND(AE108*U108,2)</f>
        <v>1430.99</v>
      </c>
      <c r="AI108" s="194"/>
      <c r="AJ108" s="194"/>
      <c r="AK108" s="194"/>
      <c r="AL108" s="194"/>
      <c r="AM108" s="195"/>
      <c r="AP108" s="34"/>
      <c r="AT108" s="4"/>
      <c r="AU108" s="9"/>
      <c r="AV108" s="9"/>
      <c r="AW108" s="127"/>
      <c r="AX108" s="127"/>
      <c r="AY108" s="127"/>
    </row>
    <row r="109" spans="1:51" s="43" customFormat="1" ht="50.1" customHeight="1" x14ac:dyDescent="0.2">
      <c r="A109" s="159" t="s">
        <v>217</v>
      </c>
      <c r="B109" s="196" t="s">
        <v>280</v>
      </c>
      <c r="C109" s="197"/>
      <c r="D109" s="175" t="s">
        <v>56</v>
      </c>
      <c r="E109" s="176"/>
      <c r="F109" s="177" t="s">
        <v>279</v>
      </c>
      <c r="G109" s="178"/>
      <c r="H109" s="178"/>
      <c r="I109" s="178"/>
      <c r="J109" s="178"/>
      <c r="K109" s="178"/>
      <c r="L109" s="178"/>
      <c r="M109" s="178"/>
      <c r="N109" s="178"/>
      <c r="O109" s="178"/>
      <c r="P109" s="178"/>
      <c r="Q109" s="178"/>
      <c r="R109" s="179"/>
      <c r="S109" s="180" t="s">
        <v>73</v>
      </c>
      <c r="T109" s="181"/>
      <c r="U109" s="182">
        <v>7.58</v>
      </c>
      <c r="V109" s="183"/>
      <c r="W109" s="184"/>
      <c r="X109" s="198">
        <v>150.43</v>
      </c>
      <c r="Y109" s="199"/>
      <c r="Z109" s="199"/>
      <c r="AA109" s="188">
        <f t="shared" ref="AA109" si="65">ROUND(X109*U109,2)</f>
        <v>1140.26</v>
      </c>
      <c r="AB109" s="189"/>
      <c r="AC109" s="189"/>
      <c r="AD109" s="190"/>
      <c r="AE109" s="191">
        <f>ROUND(X109*(1+AI$18),2)</f>
        <v>192.16</v>
      </c>
      <c r="AF109" s="192"/>
      <c r="AG109" s="193"/>
      <c r="AH109" s="194">
        <f>ROUND(AE109*U109,2)</f>
        <v>1456.57</v>
      </c>
      <c r="AI109" s="194"/>
      <c r="AJ109" s="194"/>
      <c r="AK109" s="194"/>
      <c r="AL109" s="194"/>
      <c r="AM109" s="195"/>
      <c r="AP109" s="34"/>
      <c r="AT109" s="4"/>
      <c r="AU109" s="9"/>
      <c r="AV109" s="9"/>
      <c r="AW109" s="128"/>
      <c r="AX109" s="128"/>
      <c r="AY109" s="128"/>
    </row>
    <row r="110" spans="1:51" s="43" customFormat="1" ht="50.1" customHeight="1" x14ac:dyDescent="0.2">
      <c r="A110" s="159" t="s">
        <v>231</v>
      </c>
      <c r="B110" s="196" t="s">
        <v>293</v>
      </c>
      <c r="C110" s="197"/>
      <c r="D110" s="175" t="s">
        <v>56</v>
      </c>
      <c r="E110" s="176"/>
      <c r="F110" s="177" t="s">
        <v>292</v>
      </c>
      <c r="G110" s="178"/>
      <c r="H110" s="178"/>
      <c r="I110" s="178"/>
      <c r="J110" s="178"/>
      <c r="K110" s="178"/>
      <c r="L110" s="178"/>
      <c r="M110" s="178"/>
      <c r="N110" s="178"/>
      <c r="O110" s="178"/>
      <c r="P110" s="178"/>
      <c r="Q110" s="178"/>
      <c r="R110" s="179"/>
      <c r="S110" s="180" t="s">
        <v>262</v>
      </c>
      <c r="T110" s="181"/>
      <c r="U110" s="182">
        <v>13.25</v>
      </c>
      <c r="V110" s="183"/>
      <c r="W110" s="184"/>
      <c r="X110" s="198">
        <v>370.03</v>
      </c>
      <c r="Y110" s="199"/>
      <c r="Z110" s="199"/>
      <c r="AA110" s="188">
        <f t="shared" ref="AA110" si="66">ROUND(X110*U110,2)</f>
        <v>4902.8999999999996</v>
      </c>
      <c r="AB110" s="189"/>
      <c r="AC110" s="189"/>
      <c r="AD110" s="190"/>
      <c r="AE110" s="191">
        <f>ROUND(X110*(1+AI$18),2)</f>
        <v>472.68</v>
      </c>
      <c r="AF110" s="192"/>
      <c r="AG110" s="193"/>
      <c r="AH110" s="194">
        <f>ROUND(AE110*U110,2)</f>
        <v>6263.01</v>
      </c>
      <c r="AI110" s="194"/>
      <c r="AJ110" s="194"/>
      <c r="AK110" s="194"/>
      <c r="AL110" s="194"/>
      <c r="AM110" s="195"/>
      <c r="AP110" s="34"/>
      <c r="AT110" s="4"/>
      <c r="AU110" s="9"/>
      <c r="AV110" s="9"/>
      <c r="AW110" s="170"/>
      <c r="AX110" s="170"/>
      <c r="AY110" s="170"/>
    </row>
    <row r="111" spans="1:51" s="43" customFormat="1" ht="50.1" customHeight="1" x14ac:dyDescent="0.2">
      <c r="A111" s="159" t="s">
        <v>283</v>
      </c>
      <c r="B111" s="196" t="s">
        <v>233</v>
      </c>
      <c r="C111" s="197"/>
      <c r="D111" s="175" t="s">
        <v>56</v>
      </c>
      <c r="E111" s="176"/>
      <c r="F111" s="177" t="s">
        <v>232</v>
      </c>
      <c r="G111" s="178"/>
      <c r="H111" s="178"/>
      <c r="I111" s="178"/>
      <c r="J111" s="178"/>
      <c r="K111" s="178"/>
      <c r="L111" s="178"/>
      <c r="M111" s="178"/>
      <c r="N111" s="178"/>
      <c r="O111" s="178"/>
      <c r="P111" s="178"/>
      <c r="Q111" s="178"/>
      <c r="R111" s="179"/>
      <c r="S111" s="180" t="s">
        <v>32</v>
      </c>
      <c r="T111" s="181"/>
      <c r="U111" s="182">
        <v>1</v>
      </c>
      <c r="V111" s="183"/>
      <c r="W111" s="184"/>
      <c r="X111" s="198">
        <v>213.9</v>
      </c>
      <c r="Y111" s="199"/>
      <c r="Z111" s="199"/>
      <c r="AA111" s="188">
        <f t="shared" ref="AA111" si="67">ROUND(X111*U111,2)</f>
        <v>213.9</v>
      </c>
      <c r="AB111" s="189"/>
      <c r="AC111" s="189"/>
      <c r="AD111" s="190"/>
      <c r="AE111" s="191">
        <f>ROUND(X111*(1+AI$18),2)</f>
        <v>273.24</v>
      </c>
      <c r="AF111" s="192"/>
      <c r="AG111" s="193"/>
      <c r="AH111" s="194">
        <f>ROUND(AE111*U111,2)</f>
        <v>273.24</v>
      </c>
      <c r="AI111" s="194"/>
      <c r="AJ111" s="194"/>
      <c r="AK111" s="194"/>
      <c r="AL111" s="194"/>
      <c r="AM111" s="195"/>
      <c r="AP111" s="34"/>
      <c r="AT111" s="4"/>
      <c r="AU111" s="9"/>
      <c r="AV111" s="9"/>
      <c r="AW111" s="163"/>
      <c r="AX111" s="163"/>
      <c r="AY111" s="163"/>
    </row>
    <row r="112" spans="1:51" s="43" customFormat="1" ht="24.95" customHeight="1" x14ac:dyDescent="0.2">
      <c r="A112" s="166">
        <v>11</v>
      </c>
      <c r="B112" s="220"/>
      <c r="C112" s="221"/>
      <c r="D112" s="222"/>
      <c r="E112" s="223"/>
      <c r="F112" s="224" t="s">
        <v>116</v>
      </c>
      <c r="G112" s="225"/>
      <c r="H112" s="225"/>
      <c r="I112" s="225"/>
      <c r="J112" s="225"/>
      <c r="K112" s="225"/>
      <c r="L112" s="225"/>
      <c r="M112" s="225"/>
      <c r="N112" s="225"/>
      <c r="O112" s="225"/>
      <c r="P112" s="225"/>
      <c r="Q112" s="225"/>
      <c r="R112" s="226"/>
      <c r="S112" s="407"/>
      <c r="T112" s="228"/>
      <c r="U112" s="229"/>
      <c r="V112" s="230"/>
      <c r="W112" s="231"/>
      <c r="X112" s="232"/>
      <c r="Y112" s="233"/>
      <c r="Z112" s="234"/>
      <c r="AA112" s="235"/>
      <c r="AB112" s="236"/>
      <c r="AC112" s="236"/>
      <c r="AD112" s="237"/>
      <c r="AE112" s="215"/>
      <c r="AF112" s="216"/>
      <c r="AG112" s="216"/>
      <c r="AH112" s="212">
        <f>AH113</f>
        <v>900.88</v>
      </c>
      <c r="AI112" s="212"/>
      <c r="AJ112" s="212"/>
      <c r="AK112" s="212"/>
      <c r="AL112" s="212"/>
      <c r="AM112" s="213"/>
      <c r="AP112" s="34"/>
      <c r="AT112" s="4"/>
      <c r="AU112" s="9"/>
      <c r="AV112" s="9"/>
      <c r="AW112" s="123"/>
      <c r="AX112" s="123"/>
      <c r="AY112" s="123"/>
    </row>
    <row r="113" spans="1:51" s="43" customFormat="1" ht="24.95" customHeight="1" x14ac:dyDescent="0.2">
      <c r="A113" s="159" t="s">
        <v>176</v>
      </c>
      <c r="B113" s="196" t="s">
        <v>96</v>
      </c>
      <c r="C113" s="197"/>
      <c r="D113" s="175" t="s">
        <v>56</v>
      </c>
      <c r="E113" s="176"/>
      <c r="F113" s="177" t="s">
        <v>95</v>
      </c>
      <c r="G113" s="178"/>
      <c r="H113" s="178"/>
      <c r="I113" s="178"/>
      <c r="J113" s="178"/>
      <c r="K113" s="178"/>
      <c r="L113" s="178"/>
      <c r="M113" s="178"/>
      <c r="N113" s="178"/>
      <c r="O113" s="178"/>
      <c r="P113" s="178"/>
      <c r="Q113" s="178"/>
      <c r="R113" s="179"/>
      <c r="S113" s="180" t="s">
        <v>69</v>
      </c>
      <c r="T113" s="181"/>
      <c r="U113" s="182">
        <v>120.6</v>
      </c>
      <c r="V113" s="183"/>
      <c r="W113" s="184"/>
      <c r="X113" s="198">
        <v>5.85</v>
      </c>
      <c r="Y113" s="199"/>
      <c r="Z113" s="199"/>
      <c r="AA113" s="188">
        <f t="shared" ref="AA113" si="68">ROUND(X113*U113,2)</f>
        <v>705.51</v>
      </c>
      <c r="AB113" s="189"/>
      <c r="AC113" s="189"/>
      <c r="AD113" s="190"/>
      <c r="AE113" s="191">
        <f>ROUND(X113*(1+AI$18),2)</f>
        <v>7.47</v>
      </c>
      <c r="AF113" s="192"/>
      <c r="AG113" s="193"/>
      <c r="AH113" s="194">
        <f>ROUND(AE113*U113,2)</f>
        <v>900.88</v>
      </c>
      <c r="AI113" s="194"/>
      <c r="AJ113" s="194"/>
      <c r="AK113" s="194"/>
      <c r="AL113" s="194"/>
      <c r="AM113" s="195"/>
      <c r="AP113" s="34"/>
      <c r="AT113" s="4"/>
      <c r="AU113" s="9"/>
      <c r="AV113" s="9"/>
      <c r="AW113" s="122"/>
      <c r="AX113" s="122"/>
      <c r="AY113" s="122"/>
    </row>
    <row r="114" spans="1:51" ht="15.75" customHeight="1" x14ac:dyDescent="0.2">
      <c r="A114" s="74"/>
      <c r="B114" s="374"/>
      <c r="C114" s="375"/>
      <c r="D114" s="376"/>
      <c r="E114" s="377"/>
      <c r="F114" s="378"/>
      <c r="G114" s="379"/>
      <c r="H114" s="379"/>
      <c r="I114" s="379"/>
      <c r="J114" s="379"/>
      <c r="K114" s="379"/>
      <c r="L114" s="379"/>
      <c r="M114" s="379"/>
      <c r="N114" s="379"/>
      <c r="O114" s="379"/>
      <c r="P114" s="379"/>
      <c r="Q114" s="379"/>
      <c r="R114" s="380"/>
      <c r="S114" s="180"/>
      <c r="T114" s="181"/>
      <c r="U114" s="182"/>
      <c r="V114" s="183"/>
      <c r="W114" s="184"/>
      <c r="X114" s="185"/>
      <c r="Y114" s="186"/>
      <c r="Z114" s="187"/>
      <c r="AA114" s="391"/>
      <c r="AB114" s="392"/>
      <c r="AC114" s="392"/>
      <c r="AD114" s="393"/>
      <c r="AE114" s="211"/>
      <c r="AF114" s="194"/>
      <c r="AG114" s="194"/>
      <c r="AH114" s="394"/>
      <c r="AI114" s="395"/>
      <c r="AJ114" s="395"/>
      <c r="AK114" s="395"/>
      <c r="AL114" s="395"/>
      <c r="AM114" s="396"/>
      <c r="AP114" s="34"/>
      <c r="AU114" s="9"/>
      <c r="AV114" s="9"/>
      <c r="AW114" s="254"/>
      <c r="AX114" s="254"/>
      <c r="AY114" s="254"/>
    </row>
    <row r="115" spans="1:51" ht="15.75" customHeight="1" x14ac:dyDescent="0.2">
      <c r="A115" s="75"/>
      <c r="B115" s="387"/>
      <c r="C115" s="377"/>
      <c r="D115" s="387"/>
      <c r="E115" s="377"/>
      <c r="F115" s="388"/>
      <c r="G115" s="389"/>
      <c r="H115" s="389"/>
      <c r="I115" s="389"/>
      <c r="J115" s="389"/>
      <c r="K115" s="389"/>
      <c r="L115" s="389"/>
      <c r="M115" s="389"/>
      <c r="N115" s="389"/>
      <c r="O115" s="389"/>
      <c r="P115" s="389"/>
      <c r="Q115" s="389"/>
      <c r="R115" s="390"/>
      <c r="S115" s="180"/>
      <c r="T115" s="181"/>
      <c r="U115" s="381"/>
      <c r="V115" s="382"/>
      <c r="W115" s="383"/>
      <c r="X115" s="384"/>
      <c r="Y115" s="385"/>
      <c r="Z115" s="386"/>
      <c r="AA115" s="397"/>
      <c r="AB115" s="397"/>
      <c r="AC115" s="397"/>
      <c r="AD115" s="398"/>
      <c r="AE115" s="399"/>
      <c r="AF115" s="400"/>
      <c r="AG115" s="400"/>
      <c r="AH115" s="401"/>
      <c r="AI115" s="401"/>
      <c r="AJ115" s="401"/>
      <c r="AK115" s="401"/>
      <c r="AL115" s="401"/>
      <c r="AM115" s="402"/>
      <c r="AP115" s="34"/>
      <c r="AU115" s="9"/>
      <c r="AV115" s="9"/>
      <c r="AW115" s="255"/>
      <c r="AX115" s="255"/>
      <c r="AY115" s="255"/>
    </row>
    <row r="116" spans="1:51" ht="17.25" customHeight="1" x14ac:dyDescent="0.2">
      <c r="A116" s="83"/>
      <c r="B116" s="84"/>
      <c r="C116" s="84"/>
      <c r="D116" s="84"/>
      <c r="E116" s="84"/>
      <c r="F116" s="84"/>
      <c r="G116" s="84"/>
      <c r="H116" s="84"/>
      <c r="I116" s="84"/>
      <c r="J116" s="84"/>
      <c r="K116" s="84"/>
      <c r="L116" s="84"/>
      <c r="M116" s="84"/>
      <c r="N116" s="84"/>
      <c r="O116" s="84"/>
      <c r="P116" s="84"/>
      <c r="Q116" s="84"/>
      <c r="R116" s="84"/>
      <c r="S116" s="84"/>
      <c r="T116" s="84"/>
      <c r="U116" s="84"/>
      <c r="V116" s="84"/>
      <c r="W116" s="85" t="s">
        <v>44</v>
      </c>
      <c r="X116" s="372" t="s">
        <v>45</v>
      </c>
      <c r="Y116" s="373"/>
      <c r="Z116" s="373"/>
      <c r="AA116" s="373"/>
      <c r="AB116" s="373"/>
      <c r="AC116" s="373"/>
      <c r="AD116" s="403"/>
      <c r="AE116" s="404" t="s">
        <v>46</v>
      </c>
      <c r="AF116" s="373"/>
      <c r="AG116" s="373"/>
      <c r="AH116" s="405">
        <f>AH30+AH41+AH48+AH61+AH67+AH73+AH84+AH91+AH103+AH112+AH97</f>
        <v>179406.66000000003</v>
      </c>
      <c r="AI116" s="405"/>
      <c r="AJ116" s="405"/>
      <c r="AK116" s="405"/>
      <c r="AL116" s="405"/>
      <c r="AM116" s="406"/>
      <c r="AP116" s="34"/>
      <c r="AU116" s="9"/>
      <c r="AV116" s="9"/>
      <c r="AW116" s="9"/>
      <c r="AX116" s="9"/>
      <c r="AY116" s="9"/>
    </row>
    <row r="117" spans="1:51" ht="12" customHeight="1" x14ac:dyDescent="0.2">
      <c r="A117" s="76"/>
      <c r="B117" s="54"/>
      <c r="C117" s="54"/>
      <c r="D117" s="54"/>
      <c r="E117" s="54"/>
      <c r="F117" s="54"/>
      <c r="G117" s="54"/>
      <c r="H117" s="54"/>
      <c r="I117" s="54"/>
      <c r="J117" s="54"/>
      <c r="K117" s="54"/>
      <c r="L117" s="54"/>
      <c r="M117" s="54"/>
      <c r="N117" s="54"/>
      <c r="O117" s="54"/>
      <c r="P117" s="54"/>
      <c r="Q117" s="54"/>
      <c r="R117" s="54"/>
      <c r="S117" s="54"/>
      <c r="T117" s="54"/>
      <c r="U117" s="54"/>
      <c r="V117" s="54"/>
      <c r="W117" s="54"/>
      <c r="X117" s="54"/>
      <c r="Y117" s="54"/>
      <c r="Z117" s="54"/>
      <c r="AA117" s="54"/>
      <c r="AB117" s="54"/>
      <c r="AC117" s="54"/>
      <c r="AD117" s="54"/>
      <c r="AE117" s="54"/>
      <c r="AF117" s="54"/>
      <c r="AG117" s="54"/>
      <c r="AH117" s="54" t="s">
        <v>285</v>
      </c>
      <c r="AI117" s="54"/>
      <c r="AJ117" s="54"/>
      <c r="AK117" s="54"/>
      <c r="AL117" s="54"/>
      <c r="AM117" s="77"/>
      <c r="AP117" s="34"/>
    </row>
    <row r="118" spans="1:51" ht="15" customHeight="1" x14ac:dyDescent="0.2">
      <c r="A118" s="78"/>
      <c r="B118" s="53"/>
      <c r="C118" s="53"/>
      <c r="D118" s="53"/>
      <c r="E118" s="410" t="s">
        <v>47</v>
      </c>
      <c r="F118" s="410"/>
      <c r="G118" s="410"/>
      <c r="H118" s="410"/>
      <c r="I118" s="410"/>
      <c r="J118" s="410"/>
      <c r="K118" s="410"/>
      <c r="L118" s="410"/>
      <c r="M118" s="410"/>
      <c r="N118" s="410"/>
      <c r="O118" s="410"/>
      <c r="P118" s="410"/>
      <c r="Q118" s="410"/>
      <c r="R118" s="410"/>
      <c r="S118" s="410"/>
      <c r="T118" s="410"/>
      <c r="U118" s="410"/>
      <c r="V118" s="410"/>
      <c r="W118" s="410"/>
      <c r="X118" s="410"/>
      <c r="Y118" s="410"/>
      <c r="Z118" s="410"/>
      <c r="AA118" s="410"/>
      <c r="AB118" s="410"/>
      <c r="AC118" s="410"/>
      <c r="AD118" s="410"/>
      <c r="AE118" s="410"/>
      <c r="AF118" s="410"/>
      <c r="AG118" s="410"/>
      <c r="AH118" s="410"/>
      <c r="AI118" s="410"/>
      <c r="AJ118" s="410"/>
      <c r="AK118" s="410"/>
      <c r="AL118" s="410"/>
      <c r="AM118" s="67"/>
      <c r="AP118" s="34"/>
      <c r="AR118" s="40"/>
    </row>
    <row r="119" spans="1:51" ht="12" customHeight="1" x14ac:dyDescent="0.2">
      <c r="A119" s="78"/>
      <c r="B119" s="53"/>
      <c r="C119" s="53"/>
      <c r="D119" s="53"/>
      <c r="E119" s="410"/>
      <c r="F119" s="410"/>
      <c r="G119" s="410"/>
      <c r="H119" s="410"/>
      <c r="I119" s="410"/>
      <c r="J119" s="410"/>
      <c r="K119" s="410"/>
      <c r="L119" s="410"/>
      <c r="M119" s="410"/>
      <c r="N119" s="410"/>
      <c r="O119" s="410"/>
      <c r="P119" s="410"/>
      <c r="Q119" s="410"/>
      <c r="R119" s="410"/>
      <c r="S119" s="410"/>
      <c r="T119" s="410"/>
      <c r="U119" s="410"/>
      <c r="V119" s="410"/>
      <c r="W119" s="410"/>
      <c r="X119" s="410"/>
      <c r="Y119" s="410"/>
      <c r="Z119" s="410"/>
      <c r="AA119" s="410"/>
      <c r="AB119" s="410"/>
      <c r="AC119" s="410"/>
      <c r="AD119" s="410"/>
      <c r="AE119" s="410"/>
      <c r="AF119" s="410"/>
      <c r="AG119" s="410"/>
      <c r="AH119" s="410"/>
      <c r="AI119" s="410"/>
      <c r="AJ119" s="410"/>
      <c r="AK119" s="410"/>
      <c r="AL119" s="410"/>
      <c r="AM119" s="67"/>
      <c r="AP119" s="34"/>
      <c r="AR119" s="40"/>
    </row>
    <row r="120" spans="1:51" ht="12" customHeight="1" x14ac:dyDescent="0.2">
      <c r="A120" s="78"/>
      <c r="B120" s="53"/>
      <c r="C120" s="53"/>
      <c r="D120" s="53"/>
      <c r="E120" s="410"/>
      <c r="F120" s="410"/>
      <c r="G120" s="410"/>
      <c r="H120" s="410"/>
      <c r="I120" s="410"/>
      <c r="J120" s="410"/>
      <c r="K120" s="410"/>
      <c r="L120" s="410"/>
      <c r="M120" s="410"/>
      <c r="N120" s="410"/>
      <c r="O120" s="410"/>
      <c r="P120" s="410"/>
      <c r="Q120" s="410"/>
      <c r="R120" s="410"/>
      <c r="S120" s="410"/>
      <c r="T120" s="410"/>
      <c r="U120" s="410"/>
      <c r="V120" s="410"/>
      <c r="W120" s="410"/>
      <c r="X120" s="410"/>
      <c r="Y120" s="410"/>
      <c r="Z120" s="410"/>
      <c r="AA120" s="410"/>
      <c r="AB120" s="410"/>
      <c r="AC120" s="410"/>
      <c r="AD120" s="410"/>
      <c r="AE120" s="410"/>
      <c r="AF120" s="410"/>
      <c r="AG120" s="410"/>
      <c r="AH120" s="410"/>
      <c r="AI120" s="410"/>
      <c r="AJ120" s="410"/>
      <c r="AK120" s="410"/>
      <c r="AL120" s="410"/>
      <c r="AM120" s="67"/>
      <c r="AP120" s="34"/>
      <c r="AR120" s="40"/>
    </row>
    <row r="121" spans="1:51" s="9" customFormat="1" ht="12.75" x14ac:dyDescent="0.2">
      <c r="A121" s="78"/>
      <c r="B121" s="53"/>
      <c r="C121" s="53"/>
      <c r="D121" s="53"/>
      <c r="E121" s="410"/>
      <c r="F121" s="410"/>
      <c r="G121" s="410"/>
      <c r="H121" s="410"/>
      <c r="I121" s="410"/>
      <c r="J121" s="410"/>
      <c r="K121" s="410"/>
      <c r="L121" s="410"/>
      <c r="M121" s="410"/>
      <c r="N121" s="410"/>
      <c r="O121" s="410"/>
      <c r="P121" s="410"/>
      <c r="Q121" s="410"/>
      <c r="R121" s="410"/>
      <c r="S121" s="410"/>
      <c r="T121" s="410"/>
      <c r="U121" s="410"/>
      <c r="V121" s="410"/>
      <c r="W121" s="410"/>
      <c r="X121" s="410"/>
      <c r="Y121" s="410"/>
      <c r="Z121" s="410"/>
      <c r="AA121" s="410"/>
      <c r="AB121" s="410"/>
      <c r="AC121" s="410"/>
      <c r="AD121" s="410"/>
      <c r="AE121" s="410"/>
      <c r="AF121" s="410"/>
      <c r="AG121" s="410"/>
      <c r="AH121" s="410"/>
      <c r="AI121" s="410"/>
      <c r="AJ121" s="410"/>
      <c r="AK121" s="410"/>
      <c r="AL121" s="410"/>
      <c r="AM121" s="67"/>
      <c r="AP121" s="34"/>
      <c r="AT121" s="10"/>
    </row>
    <row r="122" spans="1:51" s="35" customFormat="1" ht="12" customHeight="1" x14ac:dyDescent="0.2">
      <c r="A122" s="78"/>
      <c r="B122" s="53"/>
      <c r="C122" s="53"/>
      <c r="D122" s="53"/>
      <c r="E122" s="53"/>
      <c r="F122" s="53"/>
      <c r="G122" s="53"/>
      <c r="H122" s="53"/>
      <c r="I122" s="53"/>
      <c r="J122" s="53"/>
      <c r="K122" s="53"/>
      <c r="L122" s="53"/>
      <c r="M122" s="53"/>
      <c r="N122" s="53"/>
      <c r="O122" s="53"/>
      <c r="P122" s="53"/>
      <c r="Q122" s="53"/>
      <c r="R122" s="53"/>
      <c r="S122" s="53"/>
      <c r="T122" s="53"/>
      <c r="U122" s="53"/>
      <c r="V122" s="53"/>
      <c r="W122" s="53"/>
      <c r="X122" s="53"/>
      <c r="Y122" s="53"/>
      <c r="Z122" s="53"/>
      <c r="AA122" s="53"/>
      <c r="AB122" s="53"/>
      <c r="AC122" s="53"/>
      <c r="AD122" s="53"/>
      <c r="AE122" s="53"/>
      <c r="AF122" s="53"/>
      <c r="AG122" s="53"/>
      <c r="AH122" s="53"/>
      <c r="AI122" s="53"/>
      <c r="AJ122" s="53"/>
      <c r="AK122" s="53"/>
      <c r="AL122" s="53"/>
      <c r="AM122" s="67"/>
      <c r="AT122" s="36"/>
    </row>
    <row r="123" spans="1:51" ht="12" customHeight="1" x14ac:dyDescent="0.2">
      <c r="A123" s="78"/>
      <c r="B123" s="53"/>
      <c r="C123" s="53"/>
      <c r="D123" s="53"/>
      <c r="E123" s="53"/>
      <c r="F123" s="53"/>
      <c r="G123" s="53"/>
      <c r="H123" s="53"/>
      <c r="I123" s="53"/>
      <c r="J123" s="53"/>
      <c r="K123" s="53"/>
      <c r="L123" s="53"/>
      <c r="M123" s="53"/>
      <c r="N123" s="53"/>
      <c r="O123" s="53"/>
      <c r="P123" s="53"/>
      <c r="Q123" s="53"/>
      <c r="R123" s="53"/>
      <c r="S123" s="53"/>
      <c r="T123" s="53"/>
      <c r="U123" s="53"/>
      <c r="V123" s="53"/>
      <c r="W123" s="53"/>
      <c r="X123" s="53"/>
      <c r="Y123" s="53"/>
      <c r="Z123" s="53"/>
      <c r="AA123" s="53"/>
      <c r="AB123" s="53"/>
      <c r="AC123" s="53"/>
      <c r="AD123" s="53"/>
      <c r="AE123" s="53"/>
      <c r="AF123" s="53"/>
      <c r="AG123" s="53"/>
      <c r="AH123" s="53"/>
      <c r="AI123" s="53"/>
      <c r="AJ123" s="53"/>
      <c r="AK123" s="53"/>
      <c r="AL123" s="53"/>
      <c r="AM123" s="67"/>
    </row>
    <row r="124" spans="1:51" ht="12" customHeight="1" x14ac:dyDescent="0.2">
      <c r="A124" s="78"/>
      <c r="B124" s="53"/>
      <c r="C124" s="53"/>
      <c r="D124" s="53"/>
      <c r="E124" s="53"/>
      <c r="F124" s="53"/>
      <c r="G124" s="53"/>
      <c r="H124" s="53"/>
      <c r="I124" s="53"/>
      <c r="J124" s="53"/>
      <c r="K124" s="53"/>
      <c r="L124" s="53"/>
      <c r="M124" s="53"/>
      <c r="N124" s="53"/>
      <c r="O124" s="53"/>
      <c r="P124" s="53"/>
      <c r="Q124" s="53"/>
      <c r="R124" s="53"/>
      <c r="S124" s="53"/>
      <c r="T124" s="53"/>
      <c r="U124" s="53"/>
      <c r="V124" s="53"/>
      <c r="W124" s="53"/>
      <c r="X124" s="53"/>
      <c r="Y124" s="53"/>
      <c r="Z124" s="53"/>
      <c r="AA124" s="53"/>
      <c r="AB124" s="53"/>
      <c r="AC124" s="53"/>
      <c r="AD124" s="53"/>
      <c r="AE124" s="53"/>
      <c r="AF124" s="53"/>
      <c r="AG124" s="53"/>
      <c r="AH124" s="53"/>
      <c r="AI124" s="53"/>
      <c r="AJ124" s="53"/>
      <c r="AK124" s="53"/>
      <c r="AL124" s="53"/>
      <c r="AM124" s="67"/>
      <c r="AP124" s="44"/>
    </row>
    <row r="125" spans="1:51" ht="12.75" x14ac:dyDescent="0.2">
      <c r="A125" s="78"/>
      <c r="B125" s="53"/>
      <c r="C125" s="53"/>
      <c r="D125" s="53"/>
      <c r="E125" s="53"/>
      <c r="F125" s="53"/>
      <c r="G125" s="53"/>
      <c r="H125" s="53"/>
      <c r="I125" s="53"/>
      <c r="J125" s="53"/>
      <c r="K125" s="53"/>
      <c r="L125" s="53"/>
      <c r="M125" s="53"/>
      <c r="N125" s="53"/>
      <c r="O125" s="53"/>
      <c r="P125" s="53"/>
      <c r="Q125" s="53"/>
      <c r="R125" s="53"/>
      <c r="S125" s="53"/>
      <c r="T125" s="53"/>
      <c r="U125" s="53"/>
      <c r="V125" s="53"/>
      <c r="W125" s="53"/>
      <c r="X125" s="2"/>
      <c r="Y125" s="2"/>
      <c r="Z125" s="2"/>
      <c r="AA125" s="2"/>
      <c r="AB125" s="2"/>
      <c r="AC125" s="2"/>
      <c r="AD125" s="2"/>
      <c r="AE125" s="53"/>
      <c r="AF125" s="53"/>
      <c r="AG125" s="53"/>
      <c r="AH125" s="53"/>
      <c r="AI125" s="53"/>
      <c r="AJ125" s="53"/>
      <c r="AK125" s="53"/>
      <c r="AL125" s="53"/>
      <c r="AM125" s="67"/>
      <c r="AP125" s="43"/>
    </row>
    <row r="126" spans="1:51" ht="6" customHeight="1" x14ac:dyDescent="0.2">
      <c r="A126" s="78"/>
      <c r="B126" s="53"/>
      <c r="C126" s="53"/>
      <c r="D126" s="53"/>
      <c r="E126" s="53"/>
      <c r="F126" s="53"/>
      <c r="G126" s="53"/>
      <c r="H126" s="53"/>
      <c r="I126" s="53"/>
      <c r="J126" s="53"/>
      <c r="K126" s="53"/>
      <c r="L126" s="53"/>
      <c r="M126" s="53"/>
      <c r="N126" s="53"/>
      <c r="O126" s="53"/>
      <c r="P126" s="53"/>
      <c r="Q126" s="53"/>
      <c r="R126" s="53"/>
      <c r="S126" s="53"/>
      <c r="T126" s="53"/>
      <c r="U126" s="53"/>
      <c r="V126" s="53"/>
      <c r="W126" s="53"/>
      <c r="X126" s="53"/>
      <c r="Y126" s="53"/>
      <c r="Z126" s="53"/>
      <c r="AA126" s="53"/>
      <c r="AB126" s="53"/>
      <c r="AC126" s="53"/>
      <c r="AD126" s="53"/>
      <c r="AE126" s="53"/>
      <c r="AF126" s="53"/>
      <c r="AG126" s="53"/>
      <c r="AH126" s="53"/>
      <c r="AI126" s="53"/>
      <c r="AJ126" s="53"/>
      <c r="AK126" s="53"/>
      <c r="AL126" s="53"/>
      <c r="AM126" s="67"/>
      <c r="AP126" s="44"/>
    </row>
    <row r="127" spans="1:51" ht="12" customHeight="1" x14ac:dyDescent="0.2">
      <c r="A127" s="78"/>
      <c r="B127" s="53"/>
      <c r="C127" s="53"/>
      <c r="D127" s="53"/>
      <c r="E127" s="55" t="s">
        <v>54</v>
      </c>
      <c r="F127" s="54"/>
      <c r="G127" s="54"/>
      <c r="H127" s="54"/>
      <c r="I127" s="54"/>
      <c r="J127" s="54"/>
      <c r="K127" s="54"/>
      <c r="L127" s="54"/>
      <c r="M127" s="54"/>
      <c r="N127" s="49"/>
      <c r="O127" s="54"/>
      <c r="P127" s="54"/>
      <c r="Q127" s="54"/>
      <c r="R127" s="54"/>
      <c r="S127" s="54"/>
      <c r="T127" s="54"/>
      <c r="U127" s="54"/>
      <c r="V127" s="53"/>
      <c r="W127" s="53"/>
      <c r="X127" s="53"/>
      <c r="Y127" s="53"/>
      <c r="Z127" s="53"/>
      <c r="AA127" s="53"/>
      <c r="AB127" s="53"/>
      <c r="AC127" s="53"/>
      <c r="AD127" s="53"/>
      <c r="AE127" s="53"/>
      <c r="AF127" s="53"/>
      <c r="AG127" s="53"/>
      <c r="AH127" s="53"/>
      <c r="AI127" s="53"/>
      <c r="AJ127" s="53"/>
      <c r="AK127" s="53"/>
      <c r="AL127" s="53"/>
      <c r="AM127" s="67"/>
      <c r="AP127" s="43"/>
    </row>
    <row r="128" spans="1:51" ht="6" customHeight="1" x14ac:dyDescent="0.2">
      <c r="A128" s="78"/>
      <c r="B128" s="53"/>
      <c r="C128" s="53"/>
      <c r="D128" s="53"/>
      <c r="E128" s="53"/>
      <c r="F128" s="53"/>
      <c r="G128" s="53"/>
      <c r="H128" s="53"/>
      <c r="I128" s="53"/>
      <c r="J128" s="53"/>
      <c r="K128" s="53"/>
      <c r="L128" s="53"/>
      <c r="M128" s="53"/>
      <c r="N128" s="53"/>
      <c r="O128" s="53"/>
      <c r="P128" s="53"/>
      <c r="Q128" s="53"/>
      <c r="R128" s="53"/>
      <c r="S128" s="53"/>
      <c r="T128" s="53"/>
      <c r="U128" s="53"/>
      <c r="V128" s="53"/>
      <c r="W128" s="53"/>
      <c r="X128" s="53"/>
      <c r="Y128" s="53"/>
      <c r="Z128" s="53"/>
      <c r="AA128" s="53"/>
      <c r="AB128" s="53"/>
      <c r="AC128" s="53"/>
      <c r="AD128" s="53"/>
      <c r="AE128" s="53"/>
      <c r="AF128" s="53"/>
      <c r="AG128" s="53"/>
      <c r="AH128" s="53"/>
      <c r="AI128" s="53"/>
      <c r="AJ128" s="53"/>
      <c r="AK128" s="53"/>
      <c r="AL128" s="53"/>
      <c r="AM128" s="67"/>
      <c r="AP128" s="44"/>
    </row>
    <row r="129" spans="1:42" ht="12" customHeight="1" thickBot="1" x14ac:dyDescent="0.25">
      <c r="A129" s="79"/>
      <c r="B129" s="80"/>
      <c r="C129" s="80"/>
      <c r="D129" s="80"/>
      <c r="E129" s="81" t="s">
        <v>55</v>
      </c>
      <c r="F129" s="80"/>
      <c r="G129" s="80"/>
      <c r="H129" s="80"/>
      <c r="I129" s="80"/>
      <c r="J129" s="80"/>
      <c r="K129" s="80"/>
      <c r="L129" s="80"/>
      <c r="M129" s="80"/>
      <c r="N129" s="80"/>
      <c r="O129" s="80"/>
      <c r="P129" s="80"/>
      <c r="Q129" s="80"/>
      <c r="R129" s="80"/>
      <c r="S129" s="80"/>
      <c r="T129" s="80"/>
      <c r="U129" s="80"/>
      <c r="V129" s="80"/>
      <c r="W129" s="80"/>
      <c r="X129" s="80"/>
      <c r="Y129" s="80"/>
      <c r="Z129" s="80"/>
      <c r="AA129" s="80"/>
      <c r="AB129" s="80"/>
      <c r="AC129" s="80"/>
      <c r="AD129" s="80"/>
      <c r="AE129" s="80"/>
      <c r="AF129" s="80"/>
      <c r="AG129" s="80"/>
      <c r="AH129" s="80"/>
      <c r="AI129" s="80"/>
      <c r="AJ129" s="80"/>
      <c r="AK129" s="80"/>
      <c r="AL129" s="80"/>
      <c r="AM129" s="82"/>
      <c r="AP129" s="43"/>
    </row>
    <row r="130" spans="1:42" ht="6" customHeight="1" x14ac:dyDescent="0.2">
      <c r="A130" s="37"/>
      <c r="B130" s="37"/>
      <c r="C130" s="37"/>
      <c r="D130" s="37"/>
      <c r="E130" s="37"/>
      <c r="F130" s="37"/>
      <c r="G130" s="37"/>
      <c r="H130" s="37"/>
      <c r="I130" s="37"/>
      <c r="J130" s="37"/>
      <c r="K130" s="37"/>
      <c r="L130" s="37"/>
      <c r="M130" s="37"/>
      <c r="N130" s="37"/>
      <c r="O130" s="37"/>
      <c r="P130" s="37"/>
      <c r="Q130" s="37"/>
      <c r="R130" s="37"/>
      <c r="S130" s="37"/>
      <c r="T130" s="37"/>
      <c r="U130" s="37"/>
      <c r="V130" s="37"/>
      <c r="W130" s="37"/>
      <c r="X130" s="37"/>
      <c r="Y130" s="37"/>
      <c r="Z130" s="37"/>
      <c r="AA130" s="37"/>
      <c r="AB130" s="37"/>
      <c r="AC130" s="37"/>
      <c r="AD130" s="37"/>
      <c r="AE130" s="37"/>
      <c r="AF130" s="37"/>
      <c r="AG130" s="37"/>
      <c r="AH130" s="37"/>
      <c r="AI130" s="37"/>
      <c r="AJ130" s="37"/>
      <c r="AK130" s="37"/>
      <c r="AL130" s="37"/>
      <c r="AM130" s="37"/>
      <c r="AP130" s="44"/>
    </row>
    <row r="131" spans="1:42" ht="12" customHeight="1" x14ac:dyDescent="0.2">
      <c r="A131" s="37"/>
      <c r="B131" s="37"/>
      <c r="C131" s="37"/>
      <c r="D131" s="37"/>
      <c r="E131" s="37"/>
      <c r="F131" s="37"/>
      <c r="G131" s="37"/>
      <c r="H131" s="37"/>
      <c r="I131" s="37"/>
      <c r="J131" s="37"/>
      <c r="K131" s="37"/>
      <c r="L131" s="37"/>
      <c r="M131" s="37"/>
      <c r="N131" s="37"/>
      <c r="O131" s="37"/>
      <c r="P131" s="37"/>
      <c r="Q131" s="37"/>
      <c r="R131" s="37"/>
      <c r="S131" s="37"/>
      <c r="T131" s="37"/>
      <c r="U131" s="37"/>
      <c r="V131" s="37"/>
      <c r="W131" s="37"/>
      <c r="X131" s="37"/>
      <c r="Y131" s="37"/>
      <c r="Z131" s="37"/>
      <c r="AA131" s="37"/>
      <c r="AB131" s="37"/>
      <c r="AC131" s="37"/>
      <c r="AD131" s="37"/>
      <c r="AE131" s="37"/>
      <c r="AF131" s="37"/>
      <c r="AG131" s="37"/>
      <c r="AH131" s="37"/>
      <c r="AI131" s="37"/>
      <c r="AJ131" s="37"/>
      <c r="AK131" s="37"/>
      <c r="AL131" s="37"/>
      <c r="AM131" s="37"/>
    </row>
    <row r="132" spans="1:42" ht="12" customHeight="1" x14ac:dyDescent="0.2">
      <c r="A132" s="37"/>
      <c r="B132" s="37"/>
      <c r="C132" s="37"/>
      <c r="D132" s="37"/>
      <c r="E132" s="37"/>
      <c r="F132" s="37"/>
      <c r="G132" s="37"/>
      <c r="H132" s="37"/>
      <c r="I132" s="37"/>
      <c r="J132" s="37"/>
      <c r="K132" s="37"/>
      <c r="L132" s="37"/>
      <c r="M132" s="37"/>
      <c r="N132" s="37"/>
      <c r="O132" s="37"/>
      <c r="P132" s="37"/>
      <c r="Q132" s="37"/>
      <c r="R132" s="37"/>
      <c r="S132" s="37"/>
      <c r="T132" s="37"/>
      <c r="U132" s="37"/>
      <c r="V132" s="37"/>
      <c r="W132" s="37"/>
      <c r="X132" s="37"/>
      <c r="Y132" s="37"/>
      <c r="Z132" s="37"/>
      <c r="AA132" s="37"/>
      <c r="AB132" s="37"/>
      <c r="AC132" s="37"/>
      <c r="AD132" s="37"/>
      <c r="AE132" s="37"/>
      <c r="AF132" s="37"/>
      <c r="AG132" s="37"/>
      <c r="AH132" s="37"/>
      <c r="AI132" s="37"/>
      <c r="AJ132" s="37"/>
      <c r="AK132" s="37"/>
      <c r="AL132" s="37"/>
      <c r="AM132" s="37"/>
    </row>
    <row r="133" spans="1:42" ht="12" customHeight="1" x14ac:dyDescent="0.2">
      <c r="A133" s="37"/>
      <c r="B133" s="37"/>
      <c r="C133" s="37"/>
      <c r="D133" s="37"/>
      <c r="E133" s="37"/>
      <c r="F133" s="37"/>
      <c r="G133" s="37"/>
      <c r="H133" s="37"/>
      <c r="I133" s="37"/>
      <c r="J133" s="37"/>
      <c r="K133" s="37"/>
      <c r="L133" s="37"/>
      <c r="M133" s="37"/>
      <c r="N133" s="37"/>
      <c r="O133" s="37"/>
      <c r="P133" s="37"/>
      <c r="Q133" s="37"/>
      <c r="R133" s="37"/>
      <c r="S133" s="37"/>
      <c r="T133" s="37"/>
      <c r="U133" s="37"/>
      <c r="V133" s="37"/>
      <c r="W133" s="37"/>
      <c r="X133" s="37"/>
      <c r="Y133" s="37"/>
      <c r="Z133" s="37"/>
      <c r="AA133" s="37"/>
      <c r="AB133" s="37"/>
      <c r="AC133" s="37"/>
      <c r="AD133" s="37"/>
      <c r="AE133" s="37"/>
      <c r="AF133" s="37"/>
      <c r="AG133" s="37"/>
      <c r="AH133" s="37"/>
      <c r="AI133" s="37"/>
      <c r="AJ133" s="37"/>
      <c r="AK133" s="37"/>
      <c r="AL133" s="37"/>
      <c r="AM133" s="37"/>
    </row>
    <row r="134" spans="1:42" ht="12" customHeight="1" x14ac:dyDescent="0.2">
      <c r="A134" s="37"/>
      <c r="B134" s="37"/>
      <c r="C134" s="37"/>
      <c r="D134" s="37"/>
      <c r="E134" s="37"/>
      <c r="F134" s="37"/>
      <c r="G134" s="37"/>
      <c r="H134" s="37"/>
      <c r="I134" s="37"/>
      <c r="J134" s="37"/>
      <c r="K134" s="37"/>
      <c r="L134" s="37"/>
      <c r="M134" s="37"/>
      <c r="N134" s="37"/>
      <c r="O134" s="37"/>
      <c r="P134" s="37"/>
      <c r="Q134" s="37"/>
      <c r="R134" s="37"/>
      <c r="S134" s="37"/>
      <c r="T134" s="37"/>
      <c r="U134" s="37"/>
      <c r="V134" s="37"/>
      <c r="W134" s="37"/>
      <c r="X134" s="37"/>
      <c r="Y134" s="37"/>
      <c r="Z134" s="37"/>
      <c r="AA134" s="37"/>
      <c r="AB134" s="37"/>
      <c r="AC134" s="37"/>
      <c r="AD134" s="37"/>
      <c r="AE134" s="37"/>
      <c r="AF134" s="37"/>
      <c r="AG134" s="37"/>
      <c r="AH134" s="37"/>
      <c r="AI134" s="37"/>
      <c r="AJ134" s="37"/>
      <c r="AK134" s="37"/>
      <c r="AL134" s="37"/>
      <c r="AM134" s="37"/>
    </row>
    <row r="135" spans="1:42" ht="12" customHeight="1" x14ac:dyDescent="0.2">
      <c r="A135" s="37"/>
      <c r="B135" s="37"/>
      <c r="C135" s="37"/>
      <c r="D135" s="37"/>
      <c r="E135" s="37"/>
      <c r="F135" s="37"/>
      <c r="G135" s="37"/>
      <c r="H135" s="37"/>
      <c r="I135" s="37"/>
      <c r="J135" s="37"/>
      <c r="K135" s="37"/>
      <c r="L135" s="37"/>
      <c r="M135" s="37"/>
      <c r="N135" s="37"/>
      <c r="O135" s="37"/>
      <c r="P135" s="37"/>
      <c r="Q135" s="37"/>
      <c r="R135" s="37"/>
      <c r="S135" s="37"/>
      <c r="T135" s="37"/>
      <c r="U135" s="37"/>
      <c r="V135" s="37"/>
      <c r="W135" s="37"/>
      <c r="X135" s="37"/>
      <c r="Y135" s="37"/>
      <c r="Z135" s="37"/>
      <c r="AA135" s="37"/>
      <c r="AB135" s="37"/>
      <c r="AC135" s="37"/>
      <c r="AD135" s="37"/>
      <c r="AE135" s="37"/>
      <c r="AF135" s="37"/>
      <c r="AG135" s="37"/>
      <c r="AH135" s="37"/>
      <c r="AI135" s="37"/>
      <c r="AJ135" s="37"/>
      <c r="AK135" s="37"/>
      <c r="AL135" s="37"/>
      <c r="AM135" s="37"/>
    </row>
    <row r="136" spans="1:42" ht="12" customHeight="1" x14ac:dyDescent="0.2">
      <c r="A136" s="37"/>
      <c r="B136" s="37"/>
      <c r="C136" s="37"/>
      <c r="D136" s="37"/>
      <c r="E136" s="37"/>
      <c r="F136" s="37"/>
      <c r="G136" s="37"/>
      <c r="H136" s="37"/>
      <c r="I136" s="37"/>
      <c r="J136" s="37"/>
      <c r="K136" s="37"/>
      <c r="L136" s="37"/>
      <c r="M136" s="37"/>
      <c r="N136" s="37"/>
      <c r="O136" s="37"/>
      <c r="P136" s="37"/>
      <c r="Q136" s="37"/>
      <c r="R136" s="37"/>
      <c r="S136" s="37"/>
      <c r="T136" s="37"/>
      <c r="U136" s="37"/>
      <c r="V136" s="37"/>
      <c r="W136" s="37"/>
      <c r="X136" s="37"/>
      <c r="Y136" s="37"/>
      <c r="Z136" s="37"/>
      <c r="AA136" s="37"/>
      <c r="AB136" s="37"/>
      <c r="AC136" s="37"/>
      <c r="AD136" s="37"/>
      <c r="AE136" s="37"/>
      <c r="AF136" s="37"/>
      <c r="AG136" s="37"/>
      <c r="AH136" s="37"/>
      <c r="AI136" s="37"/>
      <c r="AJ136" s="37"/>
      <c r="AK136" s="37"/>
      <c r="AL136" s="37"/>
      <c r="AM136" s="37"/>
    </row>
    <row r="137" spans="1:42" ht="12" customHeight="1" x14ac:dyDescent="0.2">
      <c r="A137" s="37"/>
      <c r="B137" s="37"/>
      <c r="C137" s="37"/>
      <c r="D137" s="37"/>
      <c r="E137" s="37"/>
      <c r="F137" s="37"/>
      <c r="G137" s="37"/>
      <c r="H137" s="37"/>
      <c r="I137" s="37"/>
      <c r="J137" s="37"/>
      <c r="K137" s="37"/>
      <c r="L137" s="37"/>
      <c r="M137" s="37"/>
      <c r="N137" s="37"/>
      <c r="O137" s="37"/>
      <c r="P137" s="37"/>
      <c r="Q137" s="37"/>
      <c r="R137" s="37"/>
      <c r="S137" s="37"/>
      <c r="T137" s="37"/>
      <c r="U137" s="37"/>
      <c r="V137" s="37"/>
      <c r="W137" s="37"/>
      <c r="X137" s="37"/>
      <c r="Y137" s="37"/>
      <c r="Z137" s="37"/>
      <c r="AA137" s="37"/>
      <c r="AB137" s="37"/>
      <c r="AC137" s="37"/>
      <c r="AD137" s="37"/>
      <c r="AE137" s="37"/>
      <c r="AF137" s="37"/>
      <c r="AG137" s="37"/>
      <c r="AH137" s="37"/>
      <c r="AI137" s="37"/>
      <c r="AJ137" s="37"/>
      <c r="AK137" s="37"/>
      <c r="AL137" s="37"/>
      <c r="AM137" s="37"/>
    </row>
    <row r="138" spans="1:42" ht="12" customHeight="1" x14ac:dyDescent="0.2">
      <c r="A138" s="37"/>
      <c r="B138" s="37"/>
      <c r="C138" s="37"/>
      <c r="D138" s="37"/>
      <c r="E138" s="37"/>
      <c r="F138" s="37"/>
      <c r="G138" s="37"/>
      <c r="H138" s="37"/>
      <c r="I138" s="37"/>
      <c r="J138" s="37"/>
      <c r="K138" s="37"/>
      <c r="L138" s="37"/>
      <c r="M138" s="37"/>
      <c r="N138" s="37"/>
      <c r="O138" s="37"/>
      <c r="P138" s="37"/>
      <c r="Q138" s="37"/>
      <c r="R138" s="37"/>
      <c r="S138" s="37"/>
      <c r="T138" s="37"/>
      <c r="U138" s="37"/>
      <c r="V138" s="37"/>
      <c r="W138" s="37"/>
      <c r="X138" s="37"/>
      <c r="Y138" s="37"/>
      <c r="Z138" s="37"/>
      <c r="AA138" s="37"/>
      <c r="AB138" s="37"/>
      <c r="AC138" s="37"/>
      <c r="AD138" s="37"/>
      <c r="AE138" s="37"/>
      <c r="AF138" s="37"/>
      <c r="AG138" s="37"/>
      <c r="AH138" s="37"/>
      <c r="AI138" s="37"/>
      <c r="AJ138" s="37"/>
      <c r="AK138" s="37"/>
      <c r="AL138" s="37"/>
      <c r="AM138" s="37"/>
    </row>
    <row r="139" spans="1:42" ht="12" customHeight="1" x14ac:dyDescent="0.2">
      <c r="A139" s="37"/>
      <c r="B139" s="37"/>
      <c r="C139" s="37"/>
      <c r="D139" s="37"/>
      <c r="E139" s="37"/>
      <c r="F139" s="37"/>
      <c r="G139" s="37"/>
      <c r="H139" s="37"/>
      <c r="I139" s="37"/>
      <c r="J139" s="37"/>
      <c r="K139" s="37"/>
      <c r="L139" s="37"/>
      <c r="M139" s="37"/>
      <c r="N139" s="37"/>
      <c r="O139" s="37"/>
      <c r="P139" s="37"/>
      <c r="Q139" s="37"/>
      <c r="R139" s="37"/>
      <c r="S139" s="37"/>
      <c r="T139" s="37"/>
      <c r="U139" s="37"/>
      <c r="V139" s="37"/>
      <c r="W139" s="37"/>
      <c r="X139" s="37"/>
      <c r="Y139" s="37"/>
      <c r="Z139" s="37"/>
      <c r="AA139" s="37"/>
      <c r="AB139" s="37"/>
      <c r="AC139" s="37"/>
      <c r="AD139" s="37"/>
      <c r="AE139" s="37"/>
      <c r="AF139" s="37"/>
      <c r="AG139" s="37"/>
      <c r="AH139" s="37"/>
      <c r="AI139" s="37"/>
      <c r="AJ139" s="37"/>
      <c r="AK139" s="37"/>
      <c r="AL139" s="37"/>
      <c r="AM139" s="37"/>
    </row>
    <row r="140" spans="1:42" ht="12" customHeight="1" x14ac:dyDescent="0.2">
      <c r="A140" s="37"/>
      <c r="B140" s="37"/>
      <c r="C140" s="37"/>
      <c r="D140" s="37"/>
      <c r="E140" s="37"/>
      <c r="F140" s="37"/>
      <c r="G140" s="37"/>
      <c r="H140" s="37"/>
      <c r="I140" s="37"/>
      <c r="J140" s="37"/>
      <c r="K140" s="37"/>
      <c r="L140" s="37"/>
      <c r="M140" s="37"/>
      <c r="N140" s="37"/>
      <c r="O140" s="37"/>
      <c r="P140" s="37"/>
      <c r="Q140" s="37"/>
      <c r="R140" s="37"/>
      <c r="S140" s="37"/>
      <c r="T140" s="37"/>
      <c r="U140" s="37"/>
      <c r="V140" s="37"/>
      <c r="W140" s="37"/>
      <c r="X140" s="37"/>
      <c r="Y140" s="37"/>
      <c r="Z140" s="37"/>
      <c r="AA140" s="37"/>
      <c r="AB140" s="37"/>
      <c r="AC140" s="37"/>
      <c r="AD140" s="37"/>
      <c r="AE140" s="37"/>
      <c r="AF140" s="37"/>
      <c r="AG140" s="37"/>
      <c r="AH140" s="37"/>
      <c r="AI140" s="37"/>
      <c r="AJ140" s="37"/>
      <c r="AK140" s="37"/>
      <c r="AL140" s="37"/>
      <c r="AM140" s="37"/>
    </row>
    <row r="141" spans="1:42" ht="12" customHeight="1" x14ac:dyDescent="0.2">
      <c r="A141" s="37"/>
      <c r="B141" s="37"/>
      <c r="C141" s="37"/>
      <c r="D141" s="37"/>
      <c r="E141" s="37"/>
      <c r="F141" s="37"/>
      <c r="G141" s="37"/>
      <c r="H141" s="37"/>
      <c r="I141" s="37"/>
      <c r="J141" s="37"/>
      <c r="K141" s="37"/>
      <c r="L141" s="37"/>
      <c r="M141" s="37"/>
      <c r="N141" s="37"/>
      <c r="O141" s="37"/>
      <c r="P141" s="37"/>
      <c r="Q141" s="37"/>
      <c r="R141" s="37"/>
      <c r="S141" s="37"/>
      <c r="T141" s="37"/>
      <c r="U141" s="37"/>
      <c r="V141" s="37"/>
      <c r="W141" s="37"/>
      <c r="X141" s="37"/>
      <c r="Y141" s="37"/>
      <c r="Z141" s="37"/>
      <c r="AA141" s="37"/>
      <c r="AB141" s="37"/>
      <c r="AC141" s="37"/>
      <c r="AD141" s="37"/>
      <c r="AE141" s="37"/>
      <c r="AF141" s="37"/>
      <c r="AG141" s="37"/>
      <c r="AH141" s="37"/>
      <c r="AI141" s="37"/>
      <c r="AJ141" s="37"/>
      <c r="AK141" s="37"/>
      <c r="AL141" s="37"/>
      <c r="AM141" s="37"/>
    </row>
    <row r="142" spans="1:42" ht="12" customHeight="1" x14ac:dyDescent="0.2">
      <c r="A142" s="37"/>
      <c r="B142" s="37"/>
      <c r="C142" s="37"/>
      <c r="D142" s="37"/>
      <c r="E142" s="37"/>
      <c r="F142" s="37"/>
      <c r="G142" s="37"/>
      <c r="H142" s="37"/>
      <c r="I142" s="37"/>
      <c r="J142" s="37"/>
      <c r="K142" s="37"/>
      <c r="L142" s="37"/>
      <c r="M142" s="37"/>
      <c r="N142" s="37"/>
      <c r="O142" s="37"/>
      <c r="P142" s="37"/>
      <c r="Q142" s="37"/>
      <c r="R142" s="37"/>
      <c r="S142" s="37"/>
      <c r="T142" s="37"/>
      <c r="U142" s="37"/>
      <c r="V142" s="37"/>
      <c r="W142" s="37"/>
      <c r="X142" s="37"/>
      <c r="Y142" s="37"/>
      <c r="Z142" s="37"/>
      <c r="AA142" s="37"/>
      <c r="AB142" s="37"/>
      <c r="AC142" s="37"/>
      <c r="AD142" s="37"/>
      <c r="AE142" s="37"/>
      <c r="AF142" s="37"/>
      <c r="AG142" s="37"/>
      <c r="AH142" s="37"/>
      <c r="AI142" s="37"/>
      <c r="AJ142" s="37"/>
      <c r="AK142" s="37"/>
      <c r="AL142" s="37"/>
      <c r="AM142" s="37"/>
    </row>
    <row r="143" spans="1:42" ht="12" customHeight="1" x14ac:dyDescent="0.2">
      <c r="A143" s="37"/>
      <c r="B143" s="37"/>
      <c r="C143" s="37"/>
      <c r="D143" s="37"/>
      <c r="E143" s="37"/>
      <c r="F143" s="37"/>
      <c r="G143" s="37"/>
      <c r="H143" s="37"/>
      <c r="I143" s="37"/>
      <c r="J143" s="37"/>
      <c r="K143" s="37"/>
      <c r="L143" s="37"/>
      <c r="M143" s="37"/>
      <c r="N143" s="37"/>
      <c r="O143" s="37"/>
      <c r="P143" s="37"/>
      <c r="Q143" s="37"/>
      <c r="R143" s="37"/>
      <c r="S143" s="37"/>
      <c r="T143" s="37"/>
      <c r="U143" s="37"/>
      <c r="V143" s="37"/>
      <c r="W143" s="37"/>
      <c r="X143" s="37"/>
      <c r="Y143" s="37"/>
      <c r="Z143" s="37"/>
      <c r="AA143" s="37"/>
      <c r="AB143" s="37"/>
      <c r="AC143" s="37"/>
      <c r="AD143" s="37"/>
      <c r="AE143" s="37"/>
      <c r="AF143" s="37"/>
      <c r="AG143" s="37"/>
      <c r="AH143" s="37"/>
      <c r="AI143" s="37"/>
      <c r="AJ143" s="37"/>
      <c r="AK143" s="37"/>
      <c r="AL143" s="37"/>
      <c r="AM143" s="37"/>
    </row>
    <row r="144" spans="1:42" ht="12" customHeight="1" x14ac:dyDescent="0.2">
      <c r="A144" s="37"/>
      <c r="B144" s="37"/>
      <c r="C144" s="37"/>
      <c r="D144" s="37"/>
      <c r="E144" s="37"/>
      <c r="F144" s="37"/>
      <c r="G144" s="37"/>
      <c r="H144" s="37"/>
      <c r="I144" s="37"/>
      <c r="J144" s="37"/>
      <c r="K144" s="37"/>
      <c r="L144" s="37"/>
      <c r="M144" s="37"/>
      <c r="N144" s="37"/>
      <c r="O144" s="37"/>
      <c r="P144" s="37"/>
      <c r="Q144" s="37"/>
      <c r="R144" s="37"/>
      <c r="S144" s="37"/>
      <c r="T144" s="37"/>
      <c r="U144" s="37"/>
      <c r="V144" s="37"/>
      <c r="W144" s="37"/>
      <c r="X144" s="37"/>
      <c r="Y144" s="37"/>
      <c r="Z144" s="37"/>
      <c r="AA144" s="37"/>
      <c r="AB144" s="37"/>
      <c r="AC144" s="37"/>
      <c r="AD144" s="37"/>
      <c r="AE144" s="37"/>
      <c r="AF144" s="37"/>
      <c r="AG144" s="37"/>
      <c r="AH144" s="37"/>
      <c r="AI144" s="37"/>
      <c r="AJ144" s="37"/>
      <c r="AK144" s="37"/>
      <c r="AL144" s="37"/>
      <c r="AM144" s="37"/>
    </row>
    <row r="145" spans="1:39" ht="12" customHeight="1" x14ac:dyDescent="0.2">
      <c r="A145" s="37"/>
      <c r="B145" s="37"/>
      <c r="C145" s="37"/>
      <c r="D145" s="37"/>
      <c r="E145" s="37"/>
      <c r="F145" s="37"/>
      <c r="G145" s="37"/>
      <c r="H145" s="37"/>
      <c r="I145" s="37"/>
      <c r="J145" s="37"/>
      <c r="K145" s="37"/>
      <c r="L145" s="37"/>
      <c r="M145" s="37"/>
      <c r="N145" s="37"/>
      <c r="O145" s="37"/>
      <c r="P145" s="37"/>
      <c r="Q145" s="37"/>
      <c r="R145" s="37"/>
      <c r="S145" s="37"/>
      <c r="T145" s="37"/>
      <c r="U145" s="37"/>
      <c r="V145" s="37"/>
      <c r="W145" s="37"/>
      <c r="X145" s="37"/>
      <c r="Y145" s="37"/>
      <c r="Z145" s="37"/>
      <c r="AA145" s="37"/>
      <c r="AB145" s="37"/>
      <c r="AC145" s="37"/>
      <c r="AD145" s="37"/>
      <c r="AE145" s="37"/>
      <c r="AF145" s="37"/>
      <c r="AG145" s="37"/>
      <c r="AH145" s="37"/>
      <c r="AI145" s="37"/>
      <c r="AJ145" s="37"/>
      <c r="AK145" s="37"/>
      <c r="AL145" s="37"/>
      <c r="AM145" s="37"/>
    </row>
    <row r="146" spans="1:39" ht="12" customHeight="1" x14ac:dyDescent="0.2">
      <c r="A146" s="37"/>
      <c r="B146" s="37"/>
      <c r="C146" s="37"/>
      <c r="D146" s="37"/>
      <c r="E146" s="37"/>
      <c r="F146" s="37"/>
      <c r="G146" s="37"/>
      <c r="H146" s="37"/>
      <c r="I146" s="37"/>
      <c r="J146" s="37"/>
      <c r="K146" s="37"/>
      <c r="L146" s="37"/>
      <c r="M146" s="37"/>
      <c r="N146" s="37"/>
      <c r="O146" s="37"/>
      <c r="P146" s="37"/>
      <c r="Q146" s="37"/>
      <c r="R146" s="37"/>
      <c r="S146" s="37"/>
      <c r="T146" s="37"/>
      <c r="U146" s="37"/>
      <c r="V146" s="37"/>
      <c r="W146" s="37"/>
      <c r="X146" s="37"/>
      <c r="Y146" s="37"/>
      <c r="Z146" s="37"/>
      <c r="AA146" s="37"/>
      <c r="AB146" s="37"/>
      <c r="AC146" s="37"/>
      <c r="AD146" s="37"/>
      <c r="AE146" s="37"/>
      <c r="AF146" s="37"/>
      <c r="AG146" s="37"/>
      <c r="AH146" s="37"/>
      <c r="AI146" s="37"/>
      <c r="AJ146" s="37"/>
      <c r="AK146" s="37"/>
      <c r="AL146" s="37"/>
      <c r="AM146" s="37"/>
    </row>
    <row r="147" spans="1:39" ht="12" customHeight="1" x14ac:dyDescent="0.2">
      <c r="A147" s="37"/>
      <c r="B147" s="37"/>
      <c r="C147" s="37"/>
      <c r="D147" s="37"/>
      <c r="E147" s="37"/>
      <c r="F147" s="37"/>
      <c r="G147" s="37"/>
      <c r="H147" s="37"/>
      <c r="I147" s="37"/>
      <c r="J147" s="37"/>
      <c r="K147" s="37"/>
      <c r="L147" s="37"/>
      <c r="M147" s="37"/>
      <c r="N147" s="37"/>
      <c r="O147" s="37"/>
      <c r="P147" s="37"/>
      <c r="Q147" s="37"/>
      <c r="R147" s="37"/>
      <c r="S147" s="37"/>
      <c r="T147" s="37"/>
      <c r="U147" s="37"/>
      <c r="V147" s="37"/>
      <c r="W147" s="37"/>
      <c r="X147" s="37"/>
      <c r="Y147" s="37"/>
      <c r="Z147" s="37"/>
      <c r="AA147" s="37"/>
      <c r="AB147" s="37"/>
      <c r="AC147" s="37"/>
      <c r="AD147" s="37"/>
      <c r="AE147" s="37"/>
      <c r="AF147" s="37"/>
      <c r="AG147" s="37"/>
      <c r="AH147" s="37"/>
      <c r="AI147" s="37"/>
      <c r="AJ147" s="37"/>
      <c r="AK147" s="37"/>
      <c r="AL147" s="37"/>
      <c r="AM147" s="37"/>
    </row>
    <row r="148" spans="1:39" ht="12" customHeight="1" x14ac:dyDescent="0.2">
      <c r="A148" s="37"/>
      <c r="B148" s="37"/>
      <c r="C148" s="37"/>
      <c r="D148" s="37"/>
      <c r="E148" s="37"/>
      <c r="F148" s="37"/>
      <c r="G148" s="37"/>
      <c r="H148" s="37"/>
      <c r="I148" s="37"/>
      <c r="J148" s="37"/>
      <c r="K148" s="37"/>
      <c r="L148" s="37"/>
      <c r="M148" s="37"/>
      <c r="N148" s="37"/>
      <c r="O148" s="37"/>
      <c r="P148" s="37"/>
      <c r="Q148" s="37"/>
      <c r="R148" s="37"/>
      <c r="S148" s="37"/>
      <c r="T148" s="37"/>
      <c r="U148" s="37"/>
      <c r="V148" s="37"/>
      <c r="W148" s="37"/>
      <c r="X148" s="37"/>
      <c r="Y148" s="37"/>
      <c r="Z148" s="37"/>
      <c r="AA148" s="37"/>
      <c r="AB148" s="37"/>
      <c r="AC148" s="37"/>
      <c r="AD148" s="37"/>
      <c r="AE148" s="37"/>
      <c r="AF148" s="37"/>
      <c r="AG148" s="37"/>
      <c r="AH148" s="37"/>
      <c r="AI148" s="37"/>
      <c r="AJ148" s="37"/>
      <c r="AK148" s="37"/>
      <c r="AL148" s="37"/>
      <c r="AM148" s="37"/>
    </row>
    <row r="149" spans="1:39" ht="12" customHeight="1" x14ac:dyDescent="0.2">
      <c r="A149" s="37"/>
      <c r="B149" s="37"/>
      <c r="C149" s="37"/>
      <c r="D149" s="37"/>
      <c r="E149" s="37"/>
      <c r="F149" s="37"/>
      <c r="G149" s="37"/>
      <c r="H149" s="37"/>
      <c r="I149" s="37"/>
      <c r="J149" s="37"/>
      <c r="K149" s="37"/>
      <c r="L149" s="37"/>
      <c r="M149" s="37"/>
      <c r="N149" s="37"/>
      <c r="O149" s="37"/>
      <c r="P149" s="37"/>
      <c r="Q149" s="37"/>
      <c r="R149" s="37"/>
      <c r="S149" s="37"/>
      <c r="T149" s="37"/>
      <c r="U149" s="37"/>
      <c r="V149" s="37"/>
      <c r="W149" s="37"/>
      <c r="X149" s="37"/>
      <c r="Y149" s="37"/>
      <c r="Z149" s="37"/>
      <c r="AA149" s="37"/>
      <c r="AB149" s="37"/>
      <c r="AC149" s="37"/>
      <c r="AD149" s="37"/>
      <c r="AE149" s="37"/>
      <c r="AF149" s="37"/>
      <c r="AG149" s="37"/>
      <c r="AH149" s="37"/>
      <c r="AI149" s="37"/>
      <c r="AJ149" s="37"/>
      <c r="AK149" s="37"/>
      <c r="AL149" s="37"/>
      <c r="AM149" s="37"/>
    </row>
    <row r="150" spans="1:39" ht="12" customHeight="1" x14ac:dyDescent="0.2">
      <c r="A150" s="37"/>
      <c r="B150" s="37"/>
      <c r="C150" s="37"/>
      <c r="D150" s="37"/>
      <c r="E150" s="37"/>
      <c r="F150" s="37"/>
      <c r="G150" s="37"/>
      <c r="H150" s="37"/>
      <c r="I150" s="37"/>
      <c r="J150" s="37"/>
      <c r="K150" s="37"/>
      <c r="L150" s="37"/>
      <c r="M150" s="37"/>
      <c r="N150" s="37"/>
      <c r="O150" s="37"/>
      <c r="P150" s="37"/>
      <c r="Q150" s="37"/>
      <c r="R150" s="37"/>
      <c r="S150" s="37"/>
      <c r="T150" s="37"/>
      <c r="U150" s="37"/>
      <c r="V150" s="37"/>
      <c r="W150" s="37"/>
      <c r="X150" s="37"/>
      <c r="Y150" s="37"/>
      <c r="Z150" s="37"/>
      <c r="AA150" s="37"/>
      <c r="AB150" s="37"/>
      <c r="AC150" s="37"/>
      <c r="AD150" s="37"/>
      <c r="AE150" s="37"/>
      <c r="AF150" s="37"/>
      <c r="AG150" s="37"/>
      <c r="AH150" s="37"/>
      <c r="AI150" s="37"/>
      <c r="AJ150" s="37"/>
      <c r="AK150" s="37"/>
      <c r="AL150" s="37"/>
      <c r="AM150" s="37"/>
    </row>
    <row r="151" spans="1:39" ht="12" customHeight="1" x14ac:dyDescent="0.2">
      <c r="A151" s="37"/>
      <c r="B151" s="37"/>
      <c r="C151" s="37"/>
      <c r="D151" s="37"/>
      <c r="E151" s="37"/>
      <c r="F151" s="37"/>
      <c r="G151" s="37"/>
      <c r="H151" s="37"/>
      <c r="I151" s="37"/>
      <c r="J151" s="37"/>
      <c r="K151" s="37"/>
      <c r="L151" s="37"/>
      <c r="M151" s="37"/>
      <c r="N151" s="37"/>
      <c r="O151" s="37"/>
      <c r="P151" s="37"/>
      <c r="Q151" s="37"/>
      <c r="R151" s="37"/>
      <c r="S151" s="37"/>
      <c r="T151" s="37"/>
      <c r="U151" s="37"/>
      <c r="V151" s="37"/>
      <c r="W151" s="37"/>
      <c r="X151" s="37"/>
      <c r="Y151" s="37"/>
      <c r="Z151" s="37"/>
      <c r="AA151" s="37"/>
      <c r="AB151" s="37"/>
      <c r="AC151" s="37"/>
      <c r="AD151" s="37"/>
      <c r="AE151" s="37"/>
      <c r="AF151" s="37"/>
      <c r="AG151" s="37"/>
      <c r="AH151" s="37"/>
      <c r="AI151" s="37"/>
      <c r="AJ151" s="37"/>
      <c r="AK151" s="37"/>
      <c r="AL151" s="37"/>
      <c r="AM151" s="37"/>
    </row>
    <row r="152" spans="1:39" ht="12" customHeight="1" x14ac:dyDescent="0.2">
      <c r="A152" s="37"/>
      <c r="B152" s="37"/>
      <c r="C152" s="37"/>
      <c r="D152" s="37"/>
      <c r="E152" s="37"/>
      <c r="F152" s="37"/>
      <c r="G152" s="37"/>
      <c r="H152" s="37"/>
      <c r="I152" s="37"/>
      <c r="J152" s="37"/>
      <c r="K152" s="37"/>
      <c r="L152" s="37"/>
      <c r="M152" s="37"/>
      <c r="N152" s="37"/>
      <c r="O152" s="37"/>
      <c r="P152" s="37"/>
      <c r="Q152" s="37"/>
      <c r="R152" s="37"/>
      <c r="S152" s="37"/>
      <c r="T152" s="37"/>
      <c r="U152" s="37"/>
      <c r="V152" s="37"/>
      <c r="W152" s="37"/>
      <c r="X152" s="37"/>
      <c r="Y152" s="37"/>
      <c r="Z152" s="37"/>
      <c r="AA152" s="37"/>
      <c r="AB152" s="37"/>
      <c r="AC152" s="37"/>
      <c r="AD152" s="37"/>
      <c r="AE152" s="37"/>
      <c r="AF152" s="37"/>
      <c r="AG152" s="37"/>
      <c r="AH152" s="37"/>
      <c r="AI152" s="37"/>
      <c r="AJ152" s="37"/>
      <c r="AK152" s="37"/>
      <c r="AL152" s="37"/>
      <c r="AM152" s="37"/>
    </row>
    <row r="153" spans="1:39" ht="12" customHeight="1" x14ac:dyDescent="0.2">
      <c r="A153" s="37"/>
      <c r="B153" s="37"/>
      <c r="C153" s="37"/>
      <c r="D153" s="37"/>
      <c r="E153" s="37"/>
      <c r="F153" s="37"/>
      <c r="G153" s="37"/>
      <c r="H153" s="37"/>
      <c r="I153" s="37"/>
      <c r="J153" s="37"/>
      <c r="K153" s="37"/>
      <c r="L153" s="37"/>
      <c r="M153" s="37"/>
      <c r="N153" s="37"/>
      <c r="O153" s="37"/>
      <c r="P153" s="37"/>
      <c r="Q153" s="37"/>
      <c r="R153" s="37"/>
      <c r="S153" s="37"/>
      <c r="T153" s="37"/>
      <c r="U153" s="37"/>
      <c r="V153" s="37"/>
      <c r="W153" s="37"/>
      <c r="X153" s="37"/>
      <c r="Y153" s="37"/>
      <c r="Z153" s="37"/>
      <c r="AA153" s="37"/>
      <c r="AB153" s="37"/>
      <c r="AC153" s="37"/>
      <c r="AD153" s="37"/>
      <c r="AE153" s="37"/>
      <c r="AF153" s="37"/>
      <c r="AG153" s="37"/>
      <c r="AH153" s="37"/>
      <c r="AI153" s="37"/>
      <c r="AJ153" s="37"/>
      <c r="AK153" s="37"/>
      <c r="AL153" s="37"/>
      <c r="AM153" s="37"/>
    </row>
    <row r="154" spans="1:39" ht="12" customHeight="1" x14ac:dyDescent="0.2">
      <c r="A154" s="37"/>
      <c r="B154" s="37"/>
      <c r="C154" s="37"/>
      <c r="D154" s="37"/>
      <c r="E154" s="37"/>
      <c r="F154" s="37"/>
      <c r="G154" s="37"/>
      <c r="H154" s="37"/>
      <c r="I154" s="37"/>
      <c r="J154" s="37"/>
      <c r="K154" s="37"/>
      <c r="L154" s="37"/>
      <c r="M154" s="37"/>
      <c r="N154" s="37"/>
      <c r="O154" s="37"/>
      <c r="P154" s="37"/>
      <c r="Q154" s="37"/>
      <c r="R154" s="37"/>
      <c r="S154" s="37"/>
      <c r="T154" s="37"/>
      <c r="U154" s="37"/>
      <c r="V154" s="37"/>
      <c r="W154" s="37"/>
      <c r="X154" s="37"/>
      <c r="Y154" s="37"/>
      <c r="Z154" s="37"/>
      <c r="AA154" s="37"/>
      <c r="AB154" s="37"/>
      <c r="AC154" s="37"/>
      <c r="AD154" s="37"/>
      <c r="AE154" s="37"/>
      <c r="AF154" s="37"/>
      <c r="AG154" s="37"/>
      <c r="AH154" s="37"/>
      <c r="AI154" s="37"/>
      <c r="AJ154" s="37"/>
      <c r="AK154" s="37"/>
      <c r="AL154" s="37"/>
      <c r="AM154" s="37"/>
    </row>
    <row r="155" spans="1:39" ht="12" customHeight="1" x14ac:dyDescent="0.2">
      <c r="A155" s="37"/>
      <c r="B155" s="37"/>
      <c r="C155" s="37"/>
      <c r="D155" s="37"/>
      <c r="E155" s="37"/>
      <c r="F155" s="37"/>
      <c r="G155" s="37"/>
      <c r="H155" s="37"/>
      <c r="I155" s="37"/>
      <c r="J155" s="37"/>
      <c r="K155" s="37"/>
      <c r="L155" s="37"/>
      <c r="M155" s="37"/>
      <c r="N155" s="37"/>
      <c r="O155" s="37"/>
      <c r="P155" s="37"/>
      <c r="Q155" s="37"/>
      <c r="R155" s="37"/>
      <c r="S155" s="37"/>
      <c r="T155" s="37"/>
      <c r="U155" s="37"/>
      <c r="V155" s="37"/>
      <c r="W155" s="37"/>
      <c r="X155" s="37"/>
      <c r="Y155" s="37"/>
      <c r="Z155" s="37"/>
      <c r="AA155" s="37"/>
      <c r="AB155" s="37"/>
      <c r="AC155" s="37"/>
      <c r="AD155" s="37"/>
      <c r="AE155" s="37"/>
      <c r="AF155" s="37"/>
      <c r="AG155" s="37"/>
      <c r="AH155" s="37"/>
      <c r="AI155" s="37"/>
      <c r="AJ155" s="37"/>
      <c r="AK155" s="37"/>
      <c r="AL155" s="37"/>
      <c r="AM155" s="37"/>
    </row>
    <row r="156" spans="1:39" ht="12" customHeight="1" x14ac:dyDescent="0.2">
      <c r="A156" s="37"/>
      <c r="B156" s="37"/>
      <c r="C156" s="37"/>
      <c r="D156" s="37"/>
      <c r="E156" s="37"/>
      <c r="F156" s="37"/>
      <c r="G156" s="37"/>
      <c r="H156" s="37"/>
      <c r="I156" s="37"/>
      <c r="J156" s="37"/>
      <c r="K156" s="37"/>
      <c r="L156" s="37"/>
      <c r="M156" s="37"/>
      <c r="N156" s="37"/>
      <c r="O156" s="37"/>
      <c r="P156" s="37"/>
      <c r="Q156" s="37"/>
      <c r="R156" s="37"/>
      <c r="S156" s="37"/>
      <c r="T156" s="37"/>
      <c r="U156" s="37"/>
      <c r="V156" s="37"/>
      <c r="W156" s="37"/>
      <c r="X156" s="37"/>
      <c r="Y156" s="37"/>
      <c r="Z156" s="37"/>
      <c r="AA156" s="37"/>
      <c r="AB156" s="37"/>
      <c r="AC156" s="37"/>
      <c r="AD156" s="37"/>
      <c r="AE156" s="37"/>
      <c r="AF156" s="37"/>
      <c r="AG156" s="37"/>
      <c r="AH156" s="37"/>
      <c r="AI156" s="37"/>
      <c r="AJ156" s="37"/>
      <c r="AK156" s="37"/>
      <c r="AL156" s="37"/>
      <c r="AM156" s="37"/>
    </row>
    <row r="157" spans="1:39" ht="12" customHeight="1" x14ac:dyDescent="0.2">
      <c r="A157" s="37"/>
      <c r="B157" s="37"/>
      <c r="C157" s="37"/>
      <c r="D157" s="37"/>
      <c r="E157" s="37"/>
      <c r="F157" s="37"/>
      <c r="G157" s="37"/>
      <c r="H157" s="37"/>
      <c r="I157" s="37"/>
      <c r="J157" s="37"/>
      <c r="K157" s="37"/>
      <c r="L157" s="37"/>
      <c r="M157" s="37"/>
      <c r="N157" s="37"/>
      <c r="O157" s="37"/>
      <c r="P157" s="37"/>
      <c r="Q157" s="37"/>
      <c r="R157" s="37"/>
      <c r="S157" s="37"/>
      <c r="T157" s="37"/>
      <c r="U157" s="37"/>
      <c r="V157" s="37"/>
      <c r="W157" s="37"/>
      <c r="X157" s="37"/>
      <c r="Y157" s="37"/>
      <c r="Z157" s="37"/>
      <c r="AA157" s="37"/>
      <c r="AB157" s="37"/>
      <c r="AC157" s="37"/>
      <c r="AD157" s="37"/>
      <c r="AE157" s="37"/>
      <c r="AF157" s="37"/>
      <c r="AG157" s="37"/>
      <c r="AH157" s="37"/>
      <c r="AI157" s="37"/>
      <c r="AJ157" s="37"/>
      <c r="AK157" s="37"/>
      <c r="AL157" s="37"/>
      <c r="AM157" s="37"/>
    </row>
    <row r="158" spans="1:39" ht="12" customHeight="1" x14ac:dyDescent="0.2">
      <c r="A158" s="37"/>
      <c r="B158" s="37"/>
      <c r="C158" s="37"/>
      <c r="D158" s="37"/>
      <c r="E158" s="37"/>
      <c r="F158" s="37"/>
      <c r="G158" s="37"/>
      <c r="H158" s="37"/>
      <c r="I158" s="37"/>
      <c r="J158" s="37"/>
      <c r="K158" s="37"/>
      <c r="L158" s="37"/>
      <c r="M158" s="37"/>
      <c r="N158" s="37"/>
      <c r="O158" s="37"/>
      <c r="P158" s="37"/>
      <c r="Q158" s="37"/>
      <c r="R158" s="37"/>
      <c r="S158" s="37"/>
      <c r="T158" s="37"/>
      <c r="U158" s="37"/>
      <c r="V158" s="37"/>
      <c r="W158" s="37"/>
      <c r="X158" s="37"/>
      <c r="Y158" s="37"/>
      <c r="Z158" s="37"/>
      <c r="AA158" s="37"/>
      <c r="AB158" s="37"/>
      <c r="AC158" s="37"/>
      <c r="AD158" s="37"/>
      <c r="AE158" s="37"/>
      <c r="AF158" s="37"/>
      <c r="AG158" s="37"/>
      <c r="AH158" s="37"/>
      <c r="AI158" s="37"/>
      <c r="AJ158" s="37"/>
      <c r="AK158" s="37"/>
      <c r="AL158" s="37"/>
      <c r="AM158" s="37"/>
    </row>
    <row r="159" spans="1:39" ht="12" customHeight="1" x14ac:dyDescent="0.2">
      <c r="A159" s="37"/>
      <c r="B159" s="37"/>
      <c r="C159" s="37"/>
      <c r="D159" s="37"/>
      <c r="E159" s="37"/>
      <c r="F159" s="37"/>
      <c r="G159" s="37"/>
      <c r="H159" s="37"/>
      <c r="I159" s="37"/>
      <c r="J159" s="37"/>
      <c r="K159" s="37"/>
      <c r="L159" s="37"/>
      <c r="M159" s="37"/>
      <c r="N159" s="37"/>
      <c r="O159" s="37"/>
      <c r="P159" s="37"/>
      <c r="Q159" s="37"/>
      <c r="R159" s="37"/>
      <c r="S159" s="37"/>
      <c r="T159" s="37"/>
      <c r="U159" s="37"/>
      <c r="V159" s="37"/>
      <c r="W159" s="37"/>
      <c r="X159" s="37"/>
      <c r="Y159" s="37"/>
      <c r="Z159" s="37"/>
      <c r="AA159" s="37"/>
      <c r="AB159" s="37"/>
      <c r="AC159" s="37"/>
      <c r="AD159" s="37"/>
      <c r="AE159" s="37"/>
      <c r="AF159" s="37"/>
      <c r="AG159" s="37"/>
      <c r="AH159" s="37"/>
      <c r="AI159" s="37"/>
      <c r="AJ159" s="37"/>
      <c r="AK159" s="37"/>
      <c r="AL159" s="37"/>
      <c r="AM159" s="37"/>
    </row>
    <row r="160" spans="1:39" ht="12" customHeight="1" x14ac:dyDescent="0.2">
      <c r="A160" s="37"/>
      <c r="B160" s="37"/>
      <c r="C160" s="37"/>
      <c r="D160" s="37"/>
      <c r="E160" s="37"/>
      <c r="F160" s="37"/>
      <c r="G160" s="37"/>
      <c r="H160" s="37"/>
      <c r="I160" s="37"/>
      <c r="J160" s="37"/>
      <c r="K160" s="37"/>
      <c r="L160" s="37"/>
      <c r="M160" s="37"/>
      <c r="N160" s="37"/>
      <c r="O160" s="37"/>
      <c r="P160" s="37"/>
      <c r="Q160" s="37"/>
      <c r="R160" s="37"/>
      <c r="S160" s="37"/>
      <c r="T160" s="37"/>
      <c r="U160" s="37"/>
      <c r="V160" s="37"/>
      <c r="W160" s="37"/>
      <c r="X160" s="37"/>
      <c r="Y160" s="37"/>
      <c r="Z160" s="37"/>
      <c r="AA160" s="37"/>
      <c r="AB160" s="37"/>
      <c r="AC160" s="37"/>
      <c r="AD160" s="37"/>
      <c r="AE160" s="37"/>
      <c r="AF160" s="37"/>
      <c r="AG160" s="37"/>
      <c r="AH160" s="37"/>
      <c r="AI160" s="37"/>
      <c r="AJ160" s="37"/>
      <c r="AK160" s="37"/>
      <c r="AL160" s="37"/>
      <c r="AM160" s="37"/>
    </row>
    <row r="161" spans="1:39" ht="12" customHeight="1" x14ac:dyDescent="0.2">
      <c r="A161" s="37"/>
      <c r="B161" s="37"/>
      <c r="C161" s="37"/>
      <c r="D161" s="37"/>
      <c r="E161" s="37"/>
      <c r="F161" s="37"/>
      <c r="G161" s="37"/>
      <c r="H161" s="37"/>
      <c r="I161" s="37"/>
      <c r="J161" s="37"/>
      <c r="K161" s="37"/>
      <c r="L161" s="37"/>
      <c r="M161" s="37"/>
      <c r="N161" s="37"/>
      <c r="O161" s="37"/>
      <c r="P161" s="37"/>
      <c r="Q161" s="37"/>
      <c r="R161" s="37"/>
      <c r="S161" s="37"/>
      <c r="T161" s="37"/>
      <c r="U161" s="37"/>
      <c r="V161" s="37"/>
      <c r="W161" s="37"/>
      <c r="X161" s="37"/>
      <c r="Y161" s="37"/>
      <c r="Z161" s="37"/>
      <c r="AA161" s="37"/>
      <c r="AB161" s="37"/>
      <c r="AC161" s="37"/>
      <c r="AD161" s="37"/>
      <c r="AE161" s="37"/>
      <c r="AF161" s="37"/>
      <c r="AG161" s="37"/>
      <c r="AH161" s="37"/>
      <c r="AI161" s="37"/>
      <c r="AJ161" s="37"/>
      <c r="AK161" s="37"/>
      <c r="AL161" s="37"/>
      <c r="AM161" s="37"/>
    </row>
    <row r="162" spans="1:39" ht="12" customHeight="1" x14ac:dyDescent="0.2">
      <c r="A162" s="37"/>
      <c r="B162" s="37"/>
      <c r="C162" s="37"/>
      <c r="D162" s="37"/>
      <c r="E162" s="37"/>
      <c r="F162" s="37"/>
      <c r="G162" s="37"/>
      <c r="H162" s="37"/>
      <c r="I162" s="37"/>
      <c r="J162" s="37"/>
      <c r="K162" s="37"/>
      <c r="L162" s="37"/>
      <c r="M162" s="37"/>
      <c r="N162" s="37"/>
      <c r="O162" s="37"/>
      <c r="P162" s="37"/>
      <c r="Q162" s="37"/>
      <c r="R162" s="37"/>
      <c r="S162" s="37"/>
      <c r="T162" s="37"/>
      <c r="U162" s="37"/>
      <c r="V162" s="37"/>
      <c r="W162" s="37"/>
      <c r="X162" s="37"/>
      <c r="Y162" s="37"/>
      <c r="Z162" s="37"/>
      <c r="AA162" s="37"/>
      <c r="AB162" s="37"/>
      <c r="AC162" s="37"/>
      <c r="AD162" s="37"/>
      <c r="AE162" s="37"/>
      <c r="AF162" s="37"/>
      <c r="AG162" s="37"/>
      <c r="AH162" s="37"/>
      <c r="AI162" s="37"/>
      <c r="AJ162" s="37"/>
      <c r="AK162" s="37"/>
      <c r="AL162" s="37"/>
      <c r="AM162" s="37"/>
    </row>
    <row r="163" spans="1:39" ht="12" customHeight="1" x14ac:dyDescent="0.2">
      <c r="A163" s="37"/>
      <c r="B163" s="37"/>
      <c r="C163" s="37"/>
      <c r="D163" s="37"/>
      <c r="E163" s="37"/>
      <c r="F163" s="37"/>
      <c r="G163" s="37"/>
      <c r="H163" s="37"/>
      <c r="I163" s="37"/>
      <c r="J163" s="37"/>
      <c r="K163" s="37"/>
      <c r="L163" s="37"/>
      <c r="M163" s="37"/>
      <c r="N163" s="37"/>
      <c r="O163" s="37"/>
      <c r="P163" s="37"/>
      <c r="Q163" s="37"/>
      <c r="R163" s="37"/>
      <c r="S163" s="37"/>
      <c r="T163" s="37"/>
      <c r="U163" s="37"/>
      <c r="V163" s="37"/>
      <c r="W163" s="37"/>
      <c r="X163" s="37"/>
      <c r="Y163" s="37"/>
      <c r="Z163" s="37"/>
      <c r="AA163" s="37"/>
      <c r="AB163" s="37"/>
      <c r="AC163" s="37"/>
      <c r="AD163" s="37"/>
      <c r="AE163" s="37"/>
      <c r="AF163" s="37"/>
      <c r="AG163" s="37"/>
      <c r="AH163" s="37"/>
      <c r="AI163" s="37"/>
      <c r="AJ163" s="37"/>
      <c r="AK163" s="37"/>
      <c r="AL163" s="37"/>
      <c r="AM163" s="37"/>
    </row>
    <row r="164" spans="1:39" ht="12" customHeight="1" x14ac:dyDescent="0.2">
      <c r="A164" s="37"/>
      <c r="B164" s="37"/>
      <c r="C164" s="37"/>
      <c r="D164" s="37"/>
      <c r="E164" s="37"/>
      <c r="F164" s="37"/>
      <c r="G164" s="37"/>
      <c r="H164" s="37"/>
      <c r="I164" s="37"/>
      <c r="J164" s="37"/>
      <c r="K164" s="37"/>
      <c r="L164" s="37"/>
      <c r="M164" s="37"/>
      <c r="N164" s="37"/>
      <c r="O164" s="37"/>
      <c r="P164" s="37"/>
      <c r="Q164" s="37"/>
      <c r="R164" s="37"/>
      <c r="S164" s="37"/>
      <c r="T164" s="37"/>
      <c r="U164" s="37"/>
      <c r="V164" s="37"/>
      <c r="W164" s="37"/>
      <c r="X164" s="37"/>
      <c r="Y164" s="37"/>
      <c r="Z164" s="37"/>
      <c r="AA164" s="37"/>
      <c r="AB164" s="37"/>
      <c r="AC164" s="37"/>
      <c r="AD164" s="37"/>
      <c r="AE164" s="37"/>
      <c r="AF164" s="37"/>
      <c r="AG164" s="37"/>
      <c r="AH164" s="37"/>
      <c r="AI164" s="37"/>
      <c r="AJ164" s="37"/>
      <c r="AK164" s="37"/>
      <c r="AL164" s="37"/>
      <c r="AM164" s="37"/>
    </row>
    <row r="165" spans="1:39" ht="12" customHeight="1" x14ac:dyDescent="0.2">
      <c r="A165" s="37"/>
      <c r="B165" s="37"/>
      <c r="C165" s="37"/>
      <c r="D165" s="37"/>
      <c r="E165" s="37"/>
      <c r="F165" s="37"/>
      <c r="G165" s="37"/>
      <c r="H165" s="37"/>
      <c r="I165" s="37"/>
      <c r="J165" s="37"/>
      <c r="K165" s="37"/>
      <c r="L165" s="37"/>
      <c r="M165" s="37"/>
      <c r="N165" s="37"/>
      <c r="O165" s="37"/>
      <c r="P165" s="37"/>
      <c r="Q165" s="37"/>
      <c r="R165" s="37"/>
      <c r="S165" s="37"/>
      <c r="T165" s="37"/>
      <c r="U165" s="37"/>
      <c r="V165" s="37"/>
      <c r="W165" s="37"/>
      <c r="X165" s="37"/>
      <c r="Y165" s="37"/>
      <c r="Z165" s="37"/>
      <c r="AA165" s="37"/>
      <c r="AB165" s="37"/>
      <c r="AC165" s="37"/>
      <c r="AD165" s="37"/>
      <c r="AE165" s="37"/>
      <c r="AF165" s="37"/>
      <c r="AG165" s="37"/>
      <c r="AH165" s="37"/>
      <c r="AI165" s="37"/>
      <c r="AJ165" s="37"/>
      <c r="AK165" s="37"/>
      <c r="AL165" s="37"/>
      <c r="AM165" s="37"/>
    </row>
    <row r="166" spans="1:39" ht="12" customHeight="1" x14ac:dyDescent="0.2">
      <c r="A166" s="37"/>
      <c r="B166" s="37"/>
      <c r="C166" s="37"/>
      <c r="D166" s="37"/>
      <c r="E166" s="37"/>
      <c r="F166" s="37"/>
      <c r="G166" s="37"/>
      <c r="H166" s="37"/>
      <c r="I166" s="37"/>
      <c r="J166" s="37"/>
      <c r="K166" s="37"/>
      <c r="L166" s="37"/>
      <c r="M166" s="37"/>
      <c r="N166" s="37"/>
      <c r="O166" s="37"/>
      <c r="P166" s="37"/>
      <c r="Q166" s="37"/>
      <c r="R166" s="37"/>
      <c r="S166" s="37"/>
      <c r="T166" s="37"/>
      <c r="U166" s="37"/>
      <c r="V166" s="37"/>
      <c r="W166" s="37"/>
      <c r="X166" s="37"/>
      <c r="Y166" s="37"/>
      <c r="Z166" s="37"/>
      <c r="AA166" s="37"/>
      <c r="AB166" s="37"/>
      <c r="AC166" s="37"/>
      <c r="AD166" s="37"/>
      <c r="AE166" s="37"/>
      <c r="AF166" s="37"/>
      <c r="AG166" s="37"/>
      <c r="AH166" s="37"/>
      <c r="AI166" s="37"/>
      <c r="AJ166" s="37"/>
      <c r="AK166" s="37"/>
      <c r="AL166" s="37"/>
      <c r="AM166" s="37"/>
    </row>
    <row r="167" spans="1:39" ht="12" customHeight="1" x14ac:dyDescent="0.2">
      <c r="A167" s="37"/>
      <c r="B167" s="37"/>
      <c r="C167" s="37"/>
      <c r="D167" s="37"/>
      <c r="E167" s="37"/>
      <c r="F167" s="37"/>
      <c r="G167" s="37"/>
      <c r="H167" s="37"/>
      <c r="I167" s="37"/>
      <c r="J167" s="37"/>
      <c r="K167" s="37"/>
      <c r="L167" s="37"/>
      <c r="M167" s="37"/>
      <c r="N167" s="37"/>
      <c r="O167" s="37"/>
      <c r="P167" s="37"/>
      <c r="Q167" s="37"/>
      <c r="R167" s="37"/>
      <c r="S167" s="37"/>
      <c r="T167" s="37"/>
      <c r="U167" s="37"/>
      <c r="V167" s="37"/>
      <c r="W167" s="37"/>
      <c r="X167" s="37"/>
      <c r="Y167" s="37"/>
      <c r="Z167" s="37"/>
      <c r="AA167" s="37"/>
      <c r="AB167" s="37"/>
      <c r="AC167" s="37"/>
      <c r="AD167" s="37"/>
      <c r="AE167" s="37"/>
      <c r="AF167" s="37"/>
      <c r="AG167" s="37"/>
      <c r="AH167" s="37"/>
      <c r="AI167" s="37"/>
      <c r="AJ167" s="37"/>
      <c r="AK167" s="37"/>
      <c r="AL167" s="37"/>
      <c r="AM167" s="37"/>
    </row>
    <row r="168" spans="1:39" ht="12" customHeight="1" x14ac:dyDescent="0.2">
      <c r="A168" s="37"/>
      <c r="B168" s="37"/>
      <c r="C168" s="37"/>
      <c r="D168" s="37"/>
      <c r="E168" s="37"/>
      <c r="F168" s="37"/>
      <c r="G168" s="37"/>
      <c r="H168" s="37"/>
      <c r="I168" s="37"/>
      <c r="J168" s="37"/>
      <c r="K168" s="37"/>
      <c r="L168" s="37"/>
      <c r="M168" s="37"/>
      <c r="N168" s="37"/>
      <c r="O168" s="37"/>
      <c r="P168" s="37"/>
      <c r="Q168" s="37"/>
      <c r="R168" s="37"/>
      <c r="S168" s="37"/>
      <c r="T168" s="37"/>
      <c r="U168" s="37"/>
      <c r="V168" s="37"/>
      <c r="W168" s="37"/>
      <c r="X168" s="37"/>
      <c r="Y168" s="37"/>
      <c r="Z168" s="37"/>
      <c r="AA168" s="37"/>
      <c r="AB168" s="37"/>
      <c r="AC168" s="37"/>
      <c r="AD168" s="37"/>
      <c r="AE168" s="37"/>
      <c r="AF168" s="37"/>
      <c r="AG168" s="37"/>
      <c r="AH168" s="37"/>
      <c r="AI168" s="37"/>
      <c r="AJ168" s="37"/>
      <c r="AK168" s="37"/>
      <c r="AL168" s="37"/>
      <c r="AM168" s="37"/>
    </row>
    <row r="169" spans="1:39" ht="12" customHeight="1" x14ac:dyDescent="0.2">
      <c r="A169" s="37"/>
      <c r="B169" s="37"/>
      <c r="C169" s="37"/>
      <c r="D169" s="37"/>
      <c r="E169" s="37"/>
      <c r="F169" s="37"/>
      <c r="G169" s="37"/>
      <c r="H169" s="37"/>
      <c r="I169" s="37"/>
      <c r="J169" s="37"/>
      <c r="K169" s="37"/>
      <c r="L169" s="37"/>
      <c r="M169" s="37"/>
      <c r="N169" s="37"/>
      <c r="O169" s="37"/>
      <c r="P169" s="37"/>
      <c r="Q169" s="37"/>
      <c r="R169" s="37"/>
      <c r="S169" s="37"/>
      <c r="T169" s="37"/>
      <c r="U169" s="37"/>
      <c r="V169" s="37"/>
      <c r="W169" s="37"/>
      <c r="X169" s="37"/>
      <c r="Y169" s="37"/>
      <c r="Z169" s="37"/>
      <c r="AA169" s="37"/>
      <c r="AB169" s="37"/>
      <c r="AC169" s="37"/>
      <c r="AD169" s="37"/>
      <c r="AE169" s="37"/>
      <c r="AF169" s="37"/>
      <c r="AG169" s="37"/>
      <c r="AH169" s="37"/>
      <c r="AI169" s="37"/>
      <c r="AJ169" s="37"/>
      <c r="AK169" s="37"/>
      <c r="AL169" s="37"/>
      <c r="AM169" s="37"/>
    </row>
    <row r="170" spans="1:39" ht="12" customHeight="1" x14ac:dyDescent="0.2">
      <c r="A170" s="37"/>
      <c r="B170" s="37"/>
      <c r="C170" s="37"/>
      <c r="D170" s="37"/>
      <c r="E170" s="37"/>
      <c r="F170" s="37"/>
      <c r="G170" s="37"/>
      <c r="H170" s="37"/>
      <c r="I170" s="37"/>
      <c r="J170" s="37"/>
      <c r="K170" s="37"/>
      <c r="L170" s="37"/>
      <c r="M170" s="37"/>
      <c r="N170" s="37"/>
      <c r="O170" s="37"/>
      <c r="P170" s="37"/>
      <c r="Q170" s="37"/>
      <c r="R170" s="37"/>
      <c r="S170" s="37"/>
      <c r="T170" s="37"/>
      <c r="U170" s="37"/>
      <c r="V170" s="37"/>
      <c r="W170" s="37"/>
      <c r="X170" s="37"/>
      <c r="Y170" s="37"/>
      <c r="Z170" s="37"/>
      <c r="AA170" s="37"/>
      <c r="AB170" s="37"/>
      <c r="AC170" s="37"/>
      <c r="AD170" s="37"/>
      <c r="AE170" s="37"/>
      <c r="AF170" s="37"/>
      <c r="AG170" s="37"/>
      <c r="AH170" s="37"/>
      <c r="AI170" s="37"/>
      <c r="AJ170" s="37"/>
      <c r="AK170" s="37"/>
      <c r="AL170" s="37"/>
      <c r="AM170" s="37"/>
    </row>
    <row r="171" spans="1:39" ht="12" customHeight="1" x14ac:dyDescent="0.2">
      <c r="A171" s="37"/>
      <c r="B171" s="37"/>
      <c r="C171" s="37"/>
      <c r="D171" s="37"/>
      <c r="E171" s="37"/>
      <c r="F171" s="37"/>
      <c r="G171" s="37"/>
      <c r="H171" s="37"/>
      <c r="I171" s="37"/>
      <c r="J171" s="37"/>
      <c r="K171" s="37"/>
      <c r="L171" s="37"/>
      <c r="M171" s="37"/>
      <c r="N171" s="37"/>
      <c r="O171" s="37"/>
      <c r="P171" s="37"/>
      <c r="Q171" s="37"/>
      <c r="R171" s="37"/>
      <c r="S171" s="37"/>
      <c r="T171" s="37"/>
      <c r="U171" s="37"/>
      <c r="V171" s="37"/>
      <c r="W171" s="37"/>
      <c r="X171" s="37"/>
      <c r="Y171" s="37"/>
      <c r="Z171" s="37"/>
      <c r="AA171" s="37"/>
      <c r="AB171" s="37"/>
      <c r="AC171" s="37"/>
      <c r="AD171" s="37"/>
      <c r="AE171" s="37"/>
      <c r="AF171" s="37"/>
      <c r="AG171" s="37"/>
      <c r="AH171" s="37"/>
      <c r="AI171" s="37"/>
      <c r="AJ171" s="37"/>
      <c r="AK171" s="37"/>
      <c r="AL171" s="37"/>
      <c r="AM171" s="37"/>
    </row>
  </sheetData>
  <mergeCells count="835">
    <mergeCell ref="B71:C71"/>
    <mergeCell ref="D71:E71"/>
    <mergeCell ref="F71:R71"/>
    <mergeCell ref="S71:T71"/>
    <mergeCell ref="U71:W71"/>
    <mergeCell ref="X71:Z71"/>
    <mergeCell ref="AA71:AD71"/>
    <mergeCell ref="AE71:AG71"/>
    <mergeCell ref="AH71:AM71"/>
    <mergeCell ref="B101:C101"/>
    <mergeCell ref="D101:E101"/>
    <mergeCell ref="F101:R101"/>
    <mergeCell ref="S101:T101"/>
    <mergeCell ref="U101:W101"/>
    <mergeCell ref="X101:Z101"/>
    <mergeCell ref="AA101:AD101"/>
    <mergeCell ref="AE101:AG101"/>
    <mergeCell ref="AH101:AM101"/>
    <mergeCell ref="B66:C66"/>
    <mergeCell ref="D66:E66"/>
    <mergeCell ref="F66:R66"/>
    <mergeCell ref="S66:T66"/>
    <mergeCell ref="U66:W66"/>
    <mergeCell ref="X66:Z66"/>
    <mergeCell ref="AA66:AD66"/>
    <mergeCell ref="AE66:AG66"/>
    <mergeCell ref="AH66:AM66"/>
    <mergeCell ref="B40:C40"/>
    <mergeCell ref="D40:E40"/>
    <mergeCell ref="F40:R40"/>
    <mergeCell ref="S40:T40"/>
    <mergeCell ref="U40:W40"/>
    <mergeCell ref="X40:Z40"/>
    <mergeCell ref="AA40:AD40"/>
    <mergeCell ref="AE40:AG40"/>
    <mergeCell ref="AH40:AM40"/>
    <mergeCell ref="B39:C39"/>
    <mergeCell ref="D39:E39"/>
    <mergeCell ref="F39:R39"/>
    <mergeCell ref="S39:T39"/>
    <mergeCell ref="U39:W39"/>
    <mergeCell ref="X39:Z39"/>
    <mergeCell ref="AA39:AD39"/>
    <mergeCell ref="AE39:AG39"/>
    <mergeCell ref="AH39:AM39"/>
    <mergeCell ref="B111:C111"/>
    <mergeCell ref="D111:E111"/>
    <mergeCell ref="F111:R111"/>
    <mergeCell ref="S111:T111"/>
    <mergeCell ref="U111:W111"/>
    <mergeCell ref="X111:Z111"/>
    <mergeCell ref="AA111:AD111"/>
    <mergeCell ref="AE111:AG111"/>
    <mergeCell ref="AH111:AM111"/>
    <mergeCell ref="AH33:AM33"/>
    <mergeCell ref="B34:C34"/>
    <mergeCell ref="D34:E34"/>
    <mergeCell ref="F34:R34"/>
    <mergeCell ref="S34:T34"/>
    <mergeCell ref="AH34:AM34"/>
    <mergeCell ref="B35:C35"/>
    <mergeCell ref="D35:E35"/>
    <mergeCell ref="F35:R35"/>
    <mergeCell ref="S35:T35"/>
    <mergeCell ref="U35:W35"/>
    <mergeCell ref="X35:Z35"/>
    <mergeCell ref="AA35:AD35"/>
    <mergeCell ref="AE35:AG35"/>
    <mergeCell ref="AH35:AM35"/>
    <mergeCell ref="U34:W34"/>
    <mergeCell ref="X34:Z34"/>
    <mergeCell ref="AA34:AD34"/>
    <mergeCell ref="B80:C80"/>
    <mergeCell ref="D80:E80"/>
    <mergeCell ref="F80:R80"/>
    <mergeCell ref="S80:T80"/>
    <mergeCell ref="U80:W80"/>
    <mergeCell ref="X80:Z80"/>
    <mergeCell ref="AA80:AD80"/>
    <mergeCell ref="AE80:AG80"/>
    <mergeCell ref="AH80:AM80"/>
    <mergeCell ref="B65:C65"/>
    <mergeCell ref="D65:E65"/>
    <mergeCell ref="F65:R65"/>
    <mergeCell ref="S65:T65"/>
    <mergeCell ref="U65:W65"/>
    <mergeCell ref="X65:Z65"/>
    <mergeCell ref="AA65:AD65"/>
    <mergeCell ref="AE65:AG65"/>
    <mergeCell ref="AH65:AM65"/>
    <mergeCell ref="B52:C52"/>
    <mergeCell ref="D52:E52"/>
    <mergeCell ref="F52:R52"/>
    <mergeCell ref="S52:T52"/>
    <mergeCell ref="U52:W52"/>
    <mergeCell ref="X52:Z52"/>
    <mergeCell ref="AA52:AD52"/>
    <mergeCell ref="AE52:AG52"/>
    <mergeCell ref="AH52:AM52"/>
    <mergeCell ref="B51:C51"/>
    <mergeCell ref="D51:E51"/>
    <mergeCell ref="F51:R51"/>
    <mergeCell ref="S51:T51"/>
    <mergeCell ref="U51:W51"/>
    <mergeCell ref="X51:Z51"/>
    <mergeCell ref="AA51:AD51"/>
    <mergeCell ref="AE51:AG51"/>
    <mergeCell ref="AH51:AM51"/>
    <mergeCell ref="B50:C50"/>
    <mergeCell ref="D50:E50"/>
    <mergeCell ref="F50:R50"/>
    <mergeCell ref="S50:T50"/>
    <mergeCell ref="U50:W50"/>
    <mergeCell ref="X50:Z50"/>
    <mergeCell ref="AA50:AD50"/>
    <mergeCell ref="AE50:AG50"/>
    <mergeCell ref="AH50:AM50"/>
    <mergeCell ref="B98:C98"/>
    <mergeCell ref="D98:E98"/>
    <mergeCell ref="F98:R98"/>
    <mergeCell ref="S98:T98"/>
    <mergeCell ref="U98:W98"/>
    <mergeCell ref="X98:Z98"/>
    <mergeCell ref="AA98:AD98"/>
    <mergeCell ref="AE98:AG98"/>
    <mergeCell ref="AH98:AM98"/>
    <mergeCell ref="B92:C92"/>
    <mergeCell ref="D92:E92"/>
    <mergeCell ref="F92:R92"/>
    <mergeCell ref="S92:T92"/>
    <mergeCell ref="U92:W92"/>
    <mergeCell ref="X92:Z92"/>
    <mergeCell ref="AA92:AD92"/>
    <mergeCell ref="AE92:AG92"/>
    <mergeCell ref="AH92:AM92"/>
    <mergeCell ref="F64:R64"/>
    <mergeCell ref="S64:T64"/>
    <mergeCell ref="U64:W64"/>
    <mergeCell ref="X64:Z64"/>
    <mergeCell ref="AA64:AD64"/>
    <mergeCell ref="AE64:AG64"/>
    <mergeCell ref="AH64:AM64"/>
    <mergeCell ref="B63:C63"/>
    <mergeCell ref="D63:E63"/>
    <mergeCell ref="F63:R63"/>
    <mergeCell ref="S63:T63"/>
    <mergeCell ref="U63:W63"/>
    <mergeCell ref="X63:Z63"/>
    <mergeCell ref="AA63:AD63"/>
    <mergeCell ref="AE63:AG63"/>
    <mergeCell ref="AH63:AM63"/>
    <mergeCell ref="B64:C64"/>
    <mergeCell ref="D64:E64"/>
    <mergeCell ref="B62:C62"/>
    <mergeCell ref="D62:E62"/>
    <mergeCell ref="F62:R62"/>
    <mergeCell ref="S62:T62"/>
    <mergeCell ref="U62:W62"/>
    <mergeCell ref="X62:Z62"/>
    <mergeCell ref="AA62:AD62"/>
    <mergeCell ref="AE62:AG62"/>
    <mergeCell ref="AH62:AM62"/>
    <mergeCell ref="B61:C61"/>
    <mergeCell ref="D61:E61"/>
    <mergeCell ref="F61:R61"/>
    <mergeCell ref="S61:T61"/>
    <mergeCell ref="U61:W61"/>
    <mergeCell ref="X61:Z61"/>
    <mergeCell ref="AA61:AD61"/>
    <mergeCell ref="AE61:AG61"/>
    <mergeCell ref="AH61:AM61"/>
    <mergeCell ref="B94:C94"/>
    <mergeCell ref="D94:E94"/>
    <mergeCell ref="F94:R94"/>
    <mergeCell ref="S94:T94"/>
    <mergeCell ref="U94:W94"/>
    <mergeCell ref="X94:Z94"/>
    <mergeCell ref="AA94:AD94"/>
    <mergeCell ref="AE94:AG94"/>
    <mergeCell ref="AH94:AM94"/>
    <mergeCell ref="B97:C97"/>
    <mergeCell ref="D97:E97"/>
    <mergeCell ref="F97:R97"/>
    <mergeCell ref="S97:T97"/>
    <mergeCell ref="U97:W97"/>
    <mergeCell ref="X97:Z97"/>
    <mergeCell ref="AA97:AD97"/>
    <mergeCell ref="AE97:AG97"/>
    <mergeCell ref="AH97:AM97"/>
    <mergeCell ref="B60:C60"/>
    <mergeCell ref="D60:E60"/>
    <mergeCell ref="F60:R60"/>
    <mergeCell ref="S60:T60"/>
    <mergeCell ref="U60:W60"/>
    <mergeCell ref="X60:Z60"/>
    <mergeCell ref="AA60:AD60"/>
    <mergeCell ref="AE60:AG60"/>
    <mergeCell ref="AH60:AM60"/>
    <mergeCell ref="B59:C59"/>
    <mergeCell ref="D59:E59"/>
    <mergeCell ref="F59:R59"/>
    <mergeCell ref="S59:T59"/>
    <mergeCell ref="U59:W59"/>
    <mergeCell ref="X59:Z59"/>
    <mergeCell ref="AA59:AD59"/>
    <mergeCell ref="AE59:AG59"/>
    <mergeCell ref="AH59:AM59"/>
    <mergeCell ref="B58:C58"/>
    <mergeCell ref="D58:E58"/>
    <mergeCell ref="F58:R58"/>
    <mergeCell ref="S58:T58"/>
    <mergeCell ref="U58:W58"/>
    <mergeCell ref="X58:Z58"/>
    <mergeCell ref="AA58:AD58"/>
    <mergeCell ref="AE58:AG58"/>
    <mergeCell ref="AH58:AM58"/>
    <mergeCell ref="B57:C57"/>
    <mergeCell ref="D57:E57"/>
    <mergeCell ref="F57:R57"/>
    <mergeCell ref="S57:T57"/>
    <mergeCell ref="U57:W57"/>
    <mergeCell ref="X57:Z57"/>
    <mergeCell ref="AA57:AD57"/>
    <mergeCell ref="AE57:AG57"/>
    <mergeCell ref="AH57:AM57"/>
    <mergeCell ref="B56:C56"/>
    <mergeCell ref="D56:E56"/>
    <mergeCell ref="F56:R56"/>
    <mergeCell ref="S56:T56"/>
    <mergeCell ref="U56:W56"/>
    <mergeCell ref="X56:Z56"/>
    <mergeCell ref="AA56:AD56"/>
    <mergeCell ref="AE56:AG56"/>
    <mergeCell ref="AH56:AM56"/>
    <mergeCell ref="E118:AL121"/>
    <mergeCell ref="B42:C42"/>
    <mergeCell ref="D42:E42"/>
    <mergeCell ref="F42:R42"/>
    <mergeCell ref="S42:T42"/>
    <mergeCell ref="U42:W42"/>
    <mergeCell ref="X42:Z42"/>
    <mergeCell ref="AA42:AD42"/>
    <mergeCell ref="AE42:AG42"/>
    <mergeCell ref="AH42:AM42"/>
    <mergeCell ref="B45:C45"/>
    <mergeCell ref="D45:E45"/>
    <mergeCell ref="F45:R45"/>
    <mergeCell ref="S45:T45"/>
    <mergeCell ref="U45:W45"/>
    <mergeCell ref="X45:Z45"/>
    <mergeCell ref="AA45:AD45"/>
    <mergeCell ref="AE45:AG45"/>
    <mergeCell ref="AH45:AM45"/>
    <mergeCell ref="B46:C46"/>
    <mergeCell ref="D46:E46"/>
    <mergeCell ref="F46:R46"/>
    <mergeCell ref="S46:T46"/>
    <mergeCell ref="U46:W46"/>
    <mergeCell ref="B49:C49"/>
    <mergeCell ref="D49:E49"/>
    <mergeCell ref="F49:R49"/>
    <mergeCell ref="S49:T49"/>
    <mergeCell ref="U49:W49"/>
    <mergeCell ref="X49:Z49"/>
    <mergeCell ref="AA49:AD49"/>
    <mergeCell ref="AE49:AG49"/>
    <mergeCell ref="AH49:AM49"/>
    <mergeCell ref="B112:C112"/>
    <mergeCell ref="D112:E112"/>
    <mergeCell ref="F112:R112"/>
    <mergeCell ref="S112:T112"/>
    <mergeCell ref="U112:W112"/>
    <mergeCell ref="X112:Z112"/>
    <mergeCell ref="AA112:AD112"/>
    <mergeCell ref="AE112:AG112"/>
    <mergeCell ref="AH112:AM112"/>
    <mergeCell ref="B88:C88"/>
    <mergeCell ref="D88:E88"/>
    <mergeCell ref="F88:R88"/>
    <mergeCell ref="S88:T88"/>
    <mergeCell ref="U88:W88"/>
    <mergeCell ref="X88:Z88"/>
    <mergeCell ref="AA88:AD88"/>
    <mergeCell ref="AE88:AG88"/>
    <mergeCell ref="AH88:AM88"/>
    <mergeCell ref="B54:C54"/>
    <mergeCell ref="D54:E54"/>
    <mergeCell ref="F54:R54"/>
    <mergeCell ref="S54:T54"/>
    <mergeCell ref="U54:W54"/>
    <mergeCell ref="X54:Z54"/>
    <mergeCell ref="AA54:AD54"/>
    <mergeCell ref="AE54:AG54"/>
    <mergeCell ref="AH54:AM54"/>
    <mergeCell ref="B107:C107"/>
    <mergeCell ref="D107:E107"/>
    <mergeCell ref="F107:R107"/>
    <mergeCell ref="S107:T107"/>
    <mergeCell ref="U107:W107"/>
    <mergeCell ref="X107:Z107"/>
    <mergeCell ref="AA107:AD107"/>
    <mergeCell ref="AE107:AG107"/>
    <mergeCell ref="AH107:AM107"/>
    <mergeCell ref="B106:C106"/>
    <mergeCell ref="D106:E106"/>
    <mergeCell ref="F106:R106"/>
    <mergeCell ref="S106:T106"/>
    <mergeCell ref="U106:W106"/>
    <mergeCell ref="X106:Z106"/>
    <mergeCell ref="AA106:AD106"/>
    <mergeCell ref="AE106:AG106"/>
    <mergeCell ref="AH106:AM106"/>
    <mergeCell ref="B53:C53"/>
    <mergeCell ref="D53:E53"/>
    <mergeCell ref="F53:R53"/>
    <mergeCell ref="S53:T53"/>
    <mergeCell ref="U53:W53"/>
    <mergeCell ref="X53:Z53"/>
    <mergeCell ref="AA53:AD53"/>
    <mergeCell ref="AE53:AG53"/>
    <mergeCell ref="AH53:AM53"/>
    <mergeCell ref="B104:C104"/>
    <mergeCell ref="D104:E104"/>
    <mergeCell ref="F104:R104"/>
    <mergeCell ref="S104:T104"/>
    <mergeCell ref="U104:W104"/>
    <mergeCell ref="X104:Z104"/>
    <mergeCell ref="AA104:AD104"/>
    <mergeCell ref="AE104:AG104"/>
    <mergeCell ref="AH104:AM104"/>
    <mergeCell ref="B93:C93"/>
    <mergeCell ref="D93:E93"/>
    <mergeCell ref="F93:R93"/>
    <mergeCell ref="S93:T93"/>
    <mergeCell ref="U93:W93"/>
    <mergeCell ref="X93:Z93"/>
    <mergeCell ref="AA93:AD93"/>
    <mergeCell ref="AE93:AG93"/>
    <mergeCell ref="AH93:AM93"/>
    <mergeCell ref="B68:C68"/>
    <mergeCell ref="D68:E68"/>
    <mergeCell ref="F68:R68"/>
    <mergeCell ref="S68:T68"/>
    <mergeCell ref="U68:W68"/>
    <mergeCell ref="X68:Z68"/>
    <mergeCell ref="AA68:AD68"/>
    <mergeCell ref="AE68:AG68"/>
    <mergeCell ref="AH68:AM68"/>
    <mergeCell ref="B99:C99"/>
    <mergeCell ref="D99:E99"/>
    <mergeCell ref="F99:R99"/>
    <mergeCell ref="S99:T99"/>
    <mergeCell ref="U99:W99"/>
    <mergeCell ref="X99:Z99"/>
    <mergeCell ref="AA99:AD99"/>
    <mergeCell ref="AE99:AG99"/>
    <mergeCell ref="AH99:AM99"/>
    <mergeCell ref="B91:C91"/>
    <mergeCell ref="D91:E91"/>
    <mergeCell ref="F91:R91"/>
    <mergeCell ref="S91:T91"/>
    <mergeCell ref="U91:W91"/>
    <mergeCell ref="X91:Z91"/>
    <mergeCell ref="AA91:AD91"/>
    <mergeCell ref="AE91:AG91"/>
    <mergeCell ref="AH91:AM91"/>
    <mergeCell ref="B90:C90"/>
    <mergeCell ref="D90:E90"/>
    <mergeCell ref="F90:R90"/>
    <mergeCell ref="S90:T90"/>
    <mergeCell ref="U90:W90"/>
    <mergeCell ref="X90:Z90"/>
    <mergeCell ref="AA90:AD90"/>
    <mergeCell ref="AE90:AG90"/>
    <mergeCell ref="AH90:AM90"/>
    <mergeCell ref="U86:W86"/>
    <mergeCell ref="X86:Z86"/>
    <mergeCell ref="AA86:AD86"/>
    <mergeCell ref="AE86:AG86"/>
    <mergeCell ref="AH86:AM86"/>
    <mergeCell ref="B87:C87"/>
    <mergeCell ref="D87:E87"/>
    <mergeCell ref="F87:R87"/>
    <mergeCell ref="S87:T87"/>
    <mergeCell ref="U87:W87"/>
    <mergeCell ref="X87:Z87"/>
    <mergeCell ref="AA87:AD87"/>
    <mergeCell ref="AE87:AG87"/>
    <mergeCell ref="AH87:AM87"/>
    <mergeCell ref="AH82:AM82"/>
    <mergeCell ref="B85:C85"/>
    <mergeCell ref="D85:E85"/>
    <mergeCell ref="F85:R85"/>
    <mergeCell ref="S85:T85"/>
    <mergeCell ref="U85:W85"/>
    <mergeCell ref="X85:Z85"/>
    <mergeCell ref="AA85:AD85"/>
    <mergeCell ref="AE85:AG85"/>
    <mergeCell ref="AH85:AM85"/>
    <mergeCell ref="X84:Z84"/>
    <mergeCell ref="AA84:AD84"/>
    <mergeCell ref="AE84:AG84"/>
    <mergeCell ref="AH84:AM84"/>
    <mergeCell ref="B83:C83"/>
    <mergeCell ref="D83:E83"/>
    <mergeCell ref="F83:R83"/>
    <mergeCell ref="S83:T83"/>
    <mergeCell ref="U83:W83"/>
    <mergeCell ref="X83:Z83"/>
    <mergeCell ref="AA83:AD83"/>
    <mergeCell ref="AE83:AG83"/>
    <mergeCell ref="AH83:AM83"/>
    <mergeCell ref="AA78:AD78"/>
    <mergeCell ref="AE78:AG78"/>
    <mergeCell ref="AH78:AM78"/>
    <mergeCell ref="B75:C75"/>
    <mergeCell ref="D75:E75"/>
    <mergeCell ref="F75:R75"/>
    <mergeCell ref="X102:Z102"/>
    <mergeCell ref="AA102:AD102"/>
    <mergeCell ref="AE102:AG102"/>
    <mergeCell ref="AH102:AM102"/>
    <mergeCell ref="B81:C81"/>
    <mergeCell ref="D81:E81"/>
    <mergeCell ref="F81:R81"/>
    <mergeCell ref="S81:T81"/>
    <mergeCell ref="U81:W81"/>
    <mergeCell ref="X81:Z81"/>
    <mergeCell ref="AA81:AD81"/>
    <mergeCell ref="AE81:AG81"/>
    <mergeCell ref="AH81:AM81"/>
    <mergeCell ref="B82:C82"/>
    <mergeCell ref="D82:E82"/>
    <mergeCell ref="X82:Z82"/>
    <mergeCell ref="AA82:AD82"/>
    <mergeCell ref="AE82:AG82"/>
    <mergeCell ref="AA114:AD114"/>
    <mergeCell ref="AE114:AG114"/>
    <mergeCell ref="AH114:AM114"/>
    <mergeCell ref="AA115:AD115"/>
    <mergeCell ref="AE115:AG115"/>
    <mergeCell ref="AH115:AM115"/>
    <mergeCell ref="AA116:AD116"/>
    <mergeCell ref="AE116:AG116"/>
    <mergeCell ref="AH116:AM116"/>
    <mergeCell ref="X116:Z116"/>
    <mergeCell ref="X114:Z114"/>
    <mergeCell ref="S115:T115"/>
    <mergeCell ref="S77:T77"/>
    <mergeCell ref="U77:W77"/>
    <mergeCell ref="X77:Z77"/>
    <mergeCell ref="B114:C114"/>
    <mergeCell ref="D114:E114"/>
    <mergeCell ref="F114:R114"/>
    <mergeCell ref="S114:T114"/>
    <mergeCell ref="U114:W114"/>
    <mergeCell ref="U115:W115"/>
    <mergeCell ref="X115:Z115"/>
    <mergeCell ref="B115:C115"/>
    <mergeCell ref="D115:E115"/>
    <mergeCell ref="F115:R115"/>
    <mergeCell ref="B102:C102"/>
    <mergeCell ref="D102:E102"/>
    <mergeCell ref="B79:C79"/>
    <mergeCell ref="D79:E79"/>
    <mergeCell ref="F79:R79"/>
    <mergeCell ref="S79:T79"/>
    <mergeCell ref="U79:W79"/>
    <mergeCell ref="X79:Z79"/>
    <mergeCell ref="F102:R102"/>
    <mergeCell ref="S102:T102"/>
    <mergeCell ref="U102:W102"/>
    <mergeCell ref="B73:C73"/>
    <mergeCell ref="D73:E73"/>
    <mergeCell ref="F73:R73"/>
    <mergeCell ref="S73:T73"/>
    <mergeCell ref="U73:W73"/>
    <mergeCell ref="B84:C84"/>
    <mergeCell ref="D84:E84"/>
    <mergeCell ref="F84:R84"/>
    <mergeCell ref="S84:T84"/>
    <mergeCell ref="U84:W84"/>
    <mergeCell ref="B74:C74"/>
    <mergeCell ref="D74:E74"/>
    <mergeCell ref="F74:R74"/>
    <mergeCell ref="S74:T74"/>
    <mergeCell ref="F82:R82"/>
    <mergeCell ref="S82:T82"/>
    <mergeCell ref="U82:W82"/>
    <mergeCell ref="B86:C86"/>
    <mergeCell ref="D86:E86"/>
    <mergeCell ref="F86:R86"/>
    <mergeCell ref="S86:T86"/>
    <mergeCell ref="B30:C30"/>
    <mergeCell ref="D30:E30"/>
    <mergeCell ref="F30:R30"/>
    <mergeCell ref="S30:T30"/>
    <mergeCell ref="U30:W30"/>
    <mergeCell ref="X30:Z30"/>
    <mergeCell ref="B31:C31"/>
    <mergeCell ref="D31:E31"/>
    <mergeCell ref="AE34:AG34"/>
    <mergeCell ref="AA30:AD30"/>
    <mergeCell ref="AA33:AD33"/>
    <mergeCell ref="AE33:AG33"/>
    <mergeCell ref="AA36:AD36"/>
    <mergeCell ref="AE36:AG36"/>
    <mergeCell ref="B32:C32"/>
    <mergeCell ref="D32:E32"/>
    <mergeCell ref="S32:T32"/>
    <mergeCell ref="U32:W32"/>
    <mergeCell ref="B33:C33"/>
    <mergeCell ref="D33:E33"/>
    <mergeCell ref="F33:R33"/>
    <mergeCell ref="S33:T33"/>
    <mergeCell ref="U33:W33"/>
    <mergeCell ref="X33:Z33"/>
    <mergeCell ref="AH31:AM31"/>
    <mergeCell ref="F32:R32"/>
    <mergeCell ref="X32:Z32"/>
    <mergeCell ref="AA32:AD32"/>
    <mergeCell ref="AE32:AG32"/>
    <mergeCell ref="AH32:AM32"/>
    <mergeCell ref="AE30:AG30"/>
    <mergeCell ref="AH30:AM30"/>
    <mergeCell ref="F31:R31"/>
    <mergeCell ref="S31:T31"/>
    <mergeCell ref="U31:W31"/>
    <mergeCell ref="X31:Z31"/>
    <mergeCell ref="AA31:AD31"/>
    <mergeCell ref="AE31:AG31"/>
    <mergeCell ref="AW30:AY30"/>
    <mergeCell ref="A2:AM3"/>
    <mergeCell ref="A5:X5"/>
    <mergeCell ref="AD5:AM5"/>
    <mergeCell ref="A8:AC8"/>
    <mergeCell ref="AD8:AM8"/>
    <mergeCell ref="A11:V11"/>
    <mergeCell ref="W11:AK11"/>
    <mergeCell ref="AL11:AM11"/>
    <mergeCell ref="X20:AM25"/>
    <mergeCell ref="K21:L21"/>
    <mergeCell ref="N21:O21"/>
    <mergeCell ref="V21:W21"/>
    <mergeCell ref="K22:L22"/>
    <mergeCell ref="N22:O22"/>
    <mergeCell ref="V22:W22"/>
    <mergeCell ref="K23:L23"/>
    <mergeCell ref="N20:O20"/>
    <mergeCell ref="V20:W20"/>
    <mergeCell ref="N23:O23"/>
    <mergeCell ref="V23:W23"/>
    <mergeCell ref="K24:L24"/>
    <mergeCell ref="N24:O24"/>
    <mergeCell ref="V24:W24"/>
    <mergeCell ref="AR27:AS27"/>
    <mergeCell ref="D28:E28"/>
    <mergeCell ref="X28:AD28"/>
    <mergeCell ref="AE28:AM28"/>
    <mergeCell ref="X29:Z29"/>
    <mergeCell ref="AA29:AD29"/>
    <mergeCell ref="AE29:AG29"/>
    <mergeCell ref="AH29:AM29"/>
    <mergeCell ref="J25:O25"/>
    <mergeCell ref="V25:W25"/>
    <mergeCell ref="A14:V14"/>
    <mergeCell ref="W14:AE14"/>
    <mergeCell ref="AF14:AM14"/>
    <mergeCell ref="P18:W19"/>
    <mergeCell ref="X18:AH19"/>
    <mergeCell ref="AI18:AM19"/>
    <mergeCell ref="K20:L20"/>
    <mergeCell ref="A27:A29"/>
    <mergeCell ref="F27:R29"/>
    <mergeCell ref="S27:T29"/>
    <mergeCell ref="U27:W29"/>
    <mergeCell ref="X27:AM27"/>
    <mergeCell ref="A18:O19"/>
    <mergeCell ref="AW31:AY31"/>
    <mergeCell ref="AW32:AY32"/>
    <mergeCell ref="AW36:AY36"/>
    <mergeCell ref="AW115:AY115"/>
    <mergeCell ref="AW69:AY69"/>
    <mergeCell ref="AW73:AY73"/>
    <mergeCell ref="AW74:AY74"/>
    <mergeCell ref="AW77:AY77"/>
    <mergeCell ref="AW114:AY114"/>
    <mergeCell ref="AH36:AM36"/>
    <mergeCell ref="B105:C105"/>
    <mergeCell ref="D105:E105"/>
    <mergeCell ref="F105:R105"/>
    <mergeCell ref="S105:T105"/>
    <mergeCell ref="U105:W105"/>
    <mergeCell ref="X105:Z105"/>
    <mergeCell ref="AA105:AD105"/>
    <mergeCell ref="AE105:AG105"/>
    <mergeCell ref="AH105:AM105"/>
    <mergeCell ref="B36:C36"/>
    <mergeCell ref="D36:E36"/>
    <mergeCell ref="F36:R36"/>
    <mergeCell ref="S36:T36"/>
    <mergeCell ref="U36:W36"/>
    <mergeCell ref="X36:Z36"/>
    <mergeCell ref="B48:C48"/>
    <mergeCell ref="D48:E48"/>
    <mergeCell ref="F48:R48"/>
    <mergeCell ref="S48:T48"/>
    <mergeCell ref="U48:W48"/>
    <mergeCell ref="X48:Z48"/>
    <mergeCell ref="AA48:AD48"/>
    <mergeCell ref="AE48:AG48"/>
    <mergeCell ref="AH41:AM41"/>
    <mergeCell ref="B113:C113"/>
    <mergeCell ref="D113:E113"/>
    <mergeCell ref="F113:R113"/>
    <mergeCell ref="S113:T113"/>
    <mergeCell ref="U113:W113"/>
    <mergeCell ref="X113:Z113"/>
    <mergeCell ref="AA113:AD113"/>
    <mergeCell ref="AE113:AG113"/>
    <mergeCell ref="AH113:AM113"/>
    <mergeCell ref="AH69:AM69"/>
    <mergeCell ref="B69:C69"/>
    <mergeCell ref="D69:E69"/>
    <mergeCell ref="F69:R69"/>
    <mergeCell ref="S69:T69"/>
    <mergeCell ref="U69:W69"/>
    <mergeCell ref="X69:Z69"/>
    <mergeCell ref="AA69:AD69"/>
    <mergeCell ref="AE69:AG69"/>
    <mergeCell ref="X73:Z73"/>
    <mergeCell ref="AA74:AD74"/>
    <mergeCell ref="AE74:AG74"/>
    <mergeCell ref="AH74:AM74"/>
    <mergeCell ref="AA73:AD73"/>
    <mergeCell ref="B44:C44"/>
    <mergeCell ref="B41:C41"/>
    <mergeCell ref="D41:E41"/>
    <mergeCell ref="F41:R41"/>
    <mergeCell ref="S41:T41"/>
    <mergeCell ref="U41:W41"/>
    <mergeCell ref="X41:Z41"/>
    <mergeCell ref="AA41:AD41"/>
    <mergeCell ref="AE41:AG41"/>
    <mergeCell ref="B43:C43"/>
    <mergeCell ref="D43:E43"/>
    <mergeCell ref="F43:R43"/>
    <mergeCell ref="S43:T43"/>
    <mergeCell ref="U43:W43"/>
    <mergeCell ref="X43:Z43"/>
    <mergeCell ref="AA43:AD43"/>
    <mergeCell ref="AE43:AG43"/>
    <mergeCell ref="AA44:AD44"/>
    <mergeCell ref="AE44:AG44"/>
    <mergeCell ref="B47:C47"/>
    <mergeCell ref="D47:E47"/>
    <mergeCell ref="F47:R47"/>
    <mergeCell ref="S47:T47"/>
    <mergeCell ref="U47:W47"/>
    <mergeCell ref="X47:Z47"/>
    <mergeCell ref="AA47:AD47"/>
    <mergeCell ref="AE47:AG47"/>
    <mergeCell ref="AH47:AM47"/>
    <mergeCell ref="AH43:AM43"/>
    <mergeCell ref="B67:C67"/>
    <mergeCell ref="D67:E67"/>
    <mergeCell ref="F67:R67"/>
    <mergeCell ref="S67:T67"/>
    <mergeCell ref="U67:W67"/>
    <mergeCell ref="X67:Z67"/>
    <mergeCell ref="AA67:AD67"/>
    <mergeCell ref="AE67:AG67"/>
    <mergeCell ref="AH67:AM67"/>
    <mergeCell ref="B55:C55"/>
    <mergeCell ref="D55:E55"/>
    <mergeCell ref="F55:R55"/>
    <mergeCell ref="S55:T55"/>
    <mergeCell ref="U55:W55"/>
    <mergeCell ref="X55:Z55"/>
    <mergeCell ref="AA55:AD55"/>
    <mergeCell ref="AE55:AG55"/>
    <mergeCell ref="AH55:AM55"/>
    <mergeCell ref="D44:E44"/>
    <mergeCell ref="F44:R44"/>
    <mergeCell ref="S44:T44"/>
    <mergeCell ref="U44:W44"/>
    <mergeCell ref="X44:Z44"/>
    <mergeCell ref="AA77:AD77"/>
    <mergeCell ref="AE77:AG77"/>
    <mergeCell ref="AH77:AM77"/>
    <mergeCell ref="B77:C77"/>
    <mergeCell ref="D77:E77"/>
    <mergeCell ref="F77:R77"/>
    <mergeCell ref="B100:C100"/>
    <mergeCell ref="D100:E100"/>
    <mergeCell ref="F100:R100"/>
    <mergeCell ref="S100:T100"/>
    <mergeCell ref="U100:W100"/>
    <mergeCell ref="X100:Z100"/>
    <mergeCell ref="AA100:AD100"/>
    <mergeCell ref="AE100:AG100"/>
    <mergeCell ref="AH100:AM100"/>
    <mergeCell ref="AA79:AD79"/>
    <mergeCell ref="AE79:AG79"/>
    <mergeCell ref="AH79:AM79"/>
    <mergeCell ref="B78:C78"/>
    <mergeCell ref="D78:E78"/>
    <mergeCell ref="F78:R78"/>
    <mergeCell ref="S78:T78"/>
    <mergeCell ref="U78:W78"/>
    <mergeCell ref="X78:Z78"/>
    <mergeCell ref="B103:C103"/>
    <mergeCell ref="D103:E103"/>
    <mergeCell ref="F103:R103"/>
    <mergeCell ref="S103:T103"/>
    <mergeCell ref="U103:W103"/>
    <mergeCell ref="X103:Z103"/>
    <mergeCell ref="AA103:AD103"/>
    <mergeCell ref="AE103:AG103"/>
    <mergeCell ref="AH103:AM103"/>
    <mergeCell ref="B108:C108"/>
    <mergeCell ref="D108:E108"/>
    <mergeCell ref="F109:R109"/>
    <mergeCell ref="S108:T108"/>
    <mergeCell ref="U108:W108"/>
    <mergeCell ref="X108:Z108"/>
    <mergeCell ref="AA108:AD108"/>
    <mergeCell ref="AE108:AG108"/>
    <mergeCell ref="AH108:AM108"/>
    <mergeCell ref="F108:R108"/>
    <mergeCell ref="B109:C109"/>
    <mergeCell ref="D109:E109"/>
    <mergeCell ref="S109:T109"/>
    <mergeCell ref="U109:W109"/>
    <mergeCell ref="X109:Z109"/>
    <mergeCell ref="AA109:AD109"/>
    <mergeCell ref="AE109:AG109"/>
    <mergeCell ref="AH109:AM109"/>
    <mergeCell ref="B70:C70"/>
    <mergeCell ref="D70:E70"/>
    <mergeCell ref="F70:R70"/>
    <mergeCell ref="S70:T70"/>
    <mergeCell ref="U70:W70"/>
    <mergeCell ref="X70:Z70"/>
    <mergeCell ref="AA70:AD70"/>
    <mergeCell ref="AE70:AG70"/>
    <mergeCell ref="AH70:AM70"/>
    <mergeCell ref="B76:C76"/>
    <mergeCell ref="D76:E76"/>
    <mergeCell ref="F76:R76"/>
    <mergeCell ref="S76:T76"/>
    <mergeCell ref="U76:W76"/>
    <mergeCell ref="X76:Z76"/>
    <mergeCell ref="AA76:AD76"/>
    <mergeCell ref="AE76:AG76"/>
    <mergeCell ref="AH76:AM76"/>
    <mergeCell ref="AH44:AM44"/>
    <mergeCell ref="S75:T75"/>
    <mergeCell ref="U75:W75"/>
    <mergeCell ref="X75:Z75"/>
    <mergeCell ref="AA75:AD75"/>
    <mergeCell ref="AE75:AG75"/>
    <mergeCell ref="AH75:AM75"/>
    <mergeCell ref="AH48:AM48"/>
    <mergeCell ref="X46:Z46"/>
    <mergeCell ref="AA46:AD46"/>
    <mergeCell ref="AE46:AG46"/>
    <mergeCell ref="AH46:AM46"/>
    <mergeCell ref="AE73:AG73"/>
    <mergeCell ref="AH73:AM73"/>
    <mergeCell ref="U74:W74"/>
    <mergeCell ref="X74:Z74"/>
    <mergeCell ref="B37:C37"/>
    <mergeCell ref="D37:E37"/>
    <mergeCell ref="F37:R37"/>
    <mergeCell ref="S37:T37"/>
    <mergeCell ref="U37:W37"/>
    <mergeCell ref="X37:Z37"/>
    <mergeCell ref="AA37:AD37"/>
    <mergeCell ref="AE37:AG37"/>
    <mergeCell ref="AH37:AM37"/>
    <mergeCell ref="B96:C96"/>
    <mergeCell ref="D96:E96"/>
    <mergeCell ref="F96:R96"/>
    <mergeCell ref="S96:T96"/>
    <mergeCell ref="U96:W96"/>
    <mergeCell ref="X96:Z96"/>
    <mergeCell ref="AA96:AD96"/>
    <mergeCell ref="AE96:AG96"/>
    <mergeCell ref="AH96:AM96"/>
    <mergeCell ref="B38:C38"/>
    <mergeCell ref="D38:E38"/>
    <mergeCell ref="F38:R38"/>
    <mergeCell ref="S38:T38"/>
    <mergeCell ref="U38:W38"/>
    <mergeCell ref="X38:Z38"/>
    <mergeCell ref="AA38:AD38"/>
    <mergeCell ref="AE38:AG38"/>
    <mergeCell ref="AH38:AM38"/>
    <mergeCell ref="B89:C89"/>
    <mergeCell ref="D89:E89"/>
    <mergeCell ref="F89:R89"/>
    <mergeCell ref="S89:T89"/>
    <mergeCell ref="U89:W89"/>
    <mergeCell ref="X89:Z89"/>
    <mergeCell ref="AA89:AD89"/>
    <mergeCell ref="AE89:AG89"/>
    <mergeCell ref="AH89:AM89"/>
    <mergeCell ref="B95:C95"/>
    <mergeCell ref="D95:E95"/>
    <mergeCell ref="F95:R95"/>
    <mergeCell ref="S95:T95"/>
    <mergeCell ref="U95:W95"/>
    <mergeCell ref="X95:Z95"/>
    <mergeCell ref="AA95:AD95"/>
    <mergeCell ref="AE95:AG95"/>
    <mergeCell ref="AH95:AM95"/>
    <mergeCell ref="B110:C110"/>
    <mergeCell ref="D110:E110"/>
    <mergeCell ref="F110:R110"/>
    <mergeCell ref="S110:T110"/>
    <mergeCell ref="U110:W110"/>
    <mergeCell ref="X110:Z110"/>
    <mergeCell ref="AA110:AD110"/>
    <mergeCell ref="AE110:AG110"/>
    <mergeCell ref="AH110:AM110"/>
    <mergeCell ref="B72:C72"/>
    <mergeCell ref="D72:E72"/>
    <mergeCell ref="F72:R72"/>
    <mergeCell ref="S72:T72"/>
    <mergeCell ref="U72:W72"/>
    <mergeCell ref="X72:Z72"/>
    <mergeCell ref="AA72:AD72"/>
    <mergeCell ref="AE72:AG72"/>
    <mergeCell ref="AH72:AM72"/>
  </mergeCells>
  <printOptions horizontalCentered="1"/>
  <pageMargins left="0.51181102362204722" right="0.51181102362204722" top="0.78740157480314965" bottom="0.78740157480314965" header="0.31496062992125984" footer="0.31496062992125984"/>
  <pageSetup paperSize="9" scale="47" fitToHeight="0" orientation="portrait" r:id="rId1"/>
  <ignoredErrors>
    <ignoredError sqref="AA115:AG115 V31:W31 AA31:AD31 AA69:AD69 U114:W115 V36:W36 AF31:AG31 AF69:AG69 AE114:AG114 AF36:AG36" unlockedFormula="1"/>
  </ignoredError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41"/>
  <sheetViews>
    <sheetView topLeftCell="A10" workbookViewId="0">
      <selection activeCell="D21" sqref="D21"/>
    </sheetView>
  </sheetViews>
  <sheetFormatPr defaultRowHeight="12.75" x14ac:dyDescent="0.2"/>
  <cols>
    <col min="1" max="1" width="6.42578125" customWidth="1"/>
    <col min="2" max="2" width="37.140625" customWidth="1"/>
    <col min="3" max="3" width="10.85546875" customWidth="1"/>
    <col min="4" max="4" width="13.42578125" customWidth="1"/>
    <col min="5" max="5" width="13.140625" customWidth="1"/>
    <col min="6" max="6" width="12.42578125" bestFit="1" customWidth="1"/>
    <col min="7" max="9" width="12.42578125" style="42" customWidth="1"/>
    <col min="10" max="10" width="12.85546875" customWidth="1"/>
  </cols>
  <sheetData>
    <row r="1" spans="1:10" x14ac:dyDescent="0.2">
      <c r="A1" s="142"/>
      <c r="B1" s="143"/>
      <c r="C1" s="144"/>
      <c r="D1" s="144"/>
      <c r="E1" s="143"/>
      <c r="F1" s="143"/>
      <c r="G1" s="143"/>
      <c r="H1" s="143"/>
      <c r="I1" s="143"/>
      <c r="J1" s="145"/>
    </row>
    <row r="2" spans="1:10" ht="13.5" thickBot="1" x14ac:dyDescent="0.25">
      <c r="A2" s="432" t="s">
        <v>51</v>
      </c>
      <c r="B2" s="433"/>
      <c r="C2" s="433"/>
      <c r="D2" s="433"/>
      <c r="E2" s="433"/>
      <c r="F2" s="433"/>
      <c r="G2" s="433"/>
      <c r="H2" s="433"/>
      <c r="I2" s="433"/>
      <c r="J2" s="434"/>
    </row>
    <row r="3" spans="1:10" ht="15.75" x14ac:dyDescent="0.2">
      <c r="A3" s="435"/>
      <c r="B3" s="436"/>
      <c r="C3" s="436"/>
      <c r="D3" s="436"/>
      <c r="E3" s="436"/>
      <c r="F3" s="436"/>
      <c r="G3" s="436"/>
      <c r="H3" s="436"/>
      <c r="I3" s="436"/>
      <c r="J3" s="437"/>
    </row>
    <row r="4" spans="1:10" x14ac:dyDescent="0.2">
      <c r="A4" s="135"/>
      <c r="B4" s="100"/>
      <c r="C4" s="101"/>
      <c r="D4" s="101"/>
      <c r="E4" s="100"/>
      <c r="F4" s="100"/>
      <c r="G4" s="100"/>
      <c r="H4" s="100"/>
      <c r="I4" s="100"/>
      <c r="J4" s="136"/>
    </row>
    <row r="5" spans="1:10" ht="13.5" thickBot="1" x14ac:dyDescent="0.25">
      <c r="A5" s="432" t="s">
        <v>57</v>
      </c>
      <c r="B5" s="433"/>
      <c r="C5" s="433"/>
      <c r="D5" s="433"/>
      <c r="E5" s="433"/>
      <c r="F5" s="433"/>
      <c r="G5" s="433"/>
      <c r="H5" s="433"/>
      <c r="I5" s="433"/>
      <c r="J5" s="434"/>
    </row>
    <row r="6" spans="1:10" x14ac:dyDescent="0.2">
      <c r="A6" s="438" t="s">
        <v>58</v>
      </c>
      <c r="B6" s="439"/>
      <c r="C6" s="440"/>
      <c r="D6" s="440"/>
      <c r="E6" s="440"/>
      <c r="F6" s="440"/>
      <c r="G6" s="440"/>
      <c r="H6" s="440"/>
      <c r="I6" s="440"/>
      <c r="J6" s="441"/>
    </row>
    <row r="7" spans="1:10" ht="39.950000000000003" customHeight="1" thickBot="1" x14ac:dyDescent="0.25">
      <c r="A7" s="424" t="s">
        <v>307</v>
      </c>
      <c r="B7" s="425"/>
      <c r="C7" s="426" t="s">
        <v>236</v>
      </c>
      <c r="D7" s="427"/>
      <c r="E7" s="427"/>
      <c r="F7" s="427"/>
      <c r="G7" s="427"/>
      <c r="H7" s="427"/>
      <c r="I7" s="427"/>
      <c r="J7" s="428"/>
    </row>
    <row r="8" spans="1:10" ht="38.25" x14ac:dyDescent="0.2">
      <c r="A8" s="88" t="s">
        <v>0</v>
      </c>
      <c r="B8" s="89" t="s">
        <v>59</v>
      </c>
      <c r="C8" s="90" t="s">
        <v>60</v>
      </c>
      <c r="D8" s="90" t="s">
        <v>61</v>
      </c>
      <c r="E8" s="89" t="s">
        <v>62</v>
      </c>
      <c r="F8" s="89" t="s">
        <v>63</v>
      </c>
      <c r="G8" s="89" t="s">
        <v>64</v>
      </c>
      <c r="H8" s="89" t="s">
        <v>148</v>
      </c>
      <c r="I8" s="89" t="s">
        <v>149</v>
      </c>
      <c r="J8" s="130" t="s">
        <v>150</v>
      </c>
    </row>
    <row r="9" spans="1:10" ht="12.75" customHeight="1" x14ac:dyDescent="0.2">
      <c r="A9" s="429">
        <v>1</v>
      </c>
      <c r="B9" s="431" t="s">
        <v>48</v>
      </c>
      <c r="C9" s="91" t="s">
        <v>65</v>
      </c>
      <c r="D9" s="92">
        <v>1</v>
      </c>
      <c r="E9" s="92">
        <v>1</v>
      </c>
      <c r="F9" s="92"/>
      <c r="G9" s="92"/>
      <c r="H9" s="92"/>
      <c r="I9" s="92"/>
      <c r="J9" s="131"/>
    </row>
    <row r="10" spans="1:10" ht="12.75" customHeight="1" x14ac:dyDescent="0.2">
      <c r="A10" s="430"/>
      <c r="B10" s="431"/>
      <c r="C10" s="93" t="s">
        <v>66</v>
      </c>
      <c r="D10" s="94">
        <v>4713.79</v>
      </c>
      <c r="E10" s="94">
        <f>D10</f>
        <v>4713.79</v>
      </c>
      <c r="F10" s="94"/>
      <c r="G10" s="94"/>
      <c r="H10" s="94"/>
      <c r="I10" s="94"/>
      <c r="J10" s="132"/>
    </row>
    <row r="11" spans="1:10" ht="12.75" customHeight="1" x14ac:dyDescent="0.2">
      <c r="A11" s="429">
        <v>2</v>
      </c>
      <c r="B11" s="431" t="s">
        <v>105</v>
      </c>
      <c r="C11" s="93" t="s">
        <v>65</v>
      </c>
      <c r="D11" s="92">
        <v>1</v>
      </c>
      <c r="E11" s="92">
        <v>0.7</v>
      </c>
      <c r="F11" s="92">
        <v>0.3</v>
      </c>
      <c r="G11" s="92"/>
      <c r="H11" s="92"/>
      <c r="I11" s="92"/>
      <c r="J11" s="131"/>
    </row>
    <row r="12" spans="1:10" ht="12.75" customHeight="1" x14ac:dyDescent="0.2">
      <c r="A12" s="430"/>
      <c r="B12" s="431"/>
      <c r="C12" s="93" t="s">
        <v>66</v>
      </c>
      <c r="D12" s="94">
        <v>10839.32</v>
      </c>
      <c r="E12" s="94">
        <f>D12*E11</f>
        <v>7587.5239999999994</v>
      </c>
      <c r="F12" s="94">
        <f>D12*F11</f>
        <v>3251.7959999999998</v>
      </c>
      <c r="G12" s="94"/>
      <c r="H12" s="94"/>
      <c r="I12" s="94"/>
      <c r="J12" s="132"/>
    </row>
    <row r="13" spans="1:10" ht="12.75" customHeight="1" x14ac:dyDescent="0.2">
      <c r="A13" s="429">
        <v>3</v>
      </c>
      <c r="B13" s="431" t="s">
        <v>140</v>
      </c>
      <c r="C13" s="93" t="s">
        <v>65</v>
      </c>
      <c r="D13" s="92">
        <v>1</v>
      </c>
      <c r="E13" s="92">
        <v>0.5</v>
      </c>
      <c r="F13" s="92">
        <v>0.5</v>
      </c>
      <c r="G13" s="92"/>
      <c r="H13" s="92"/>
      <c r="I13" s="92"/>
      <c r="J13" s="131"/>
    </row>
    <row r="14" spans="1:10" ht="12.75" customHeight="1" x14ac:dyDescent="0.2">
      <c r="A14" s="430"/>
      <c r="B14" s="431"/>
      <c r="C14" s="93" t="s">
        <v>66</v>
      </c>
      <c r="D14" s="94">
        <v>43589.02</v>
      </c>
      <c r="E14" s="94">
        <f>D14*E13</f>
        <v>21794.51</v>
      </c>
      <c r="F14" s="94">
        <f>D14*F13</f>
        <v>21794.51</v>
      </c>
      <c r="G14" s="94"/>
      <c r="H14" s="94"/>
      <c r="I14" s="94"/>
      <c r="J14" s="132"/>
    </row>
    <row r="15" spans="1:10" x14ac:dyDescent="0.2">
      <c r="A15" s="429">
        <v>4</v>
      </c>
      <c r="B15" s="431" t="s">
        <v>135</v>
      </c>
      <c r="C15" s="93" t="s">
        <v>65</v>
      </c>
      <c r="D15" s="92">
        <v>1</v>
      </c>
      <c r="E15" s="92"/>
      <c r="F15" s="92"/>
      <c r="G15" s="92">
        <v>0.5</v>
      </c>
      <c r="H15" s="92">
        <v>0.5</v>
      </c>
      <c r="I15" s="92"/>
      <c r="J15" s="131"/>
    </row>
    <row r="16" spans="1:10" x14ac:dyDescent="0.2">
      <c r="A16" s="430"/>
      <c r="B16" s="431"/>
      <c r="C16" s="93" t="s">
        <v>66</v>
      </c>
      <c r="D16" s="94">
        <v>36059.68</v>
      </c>
      <c r="E16" s="94"/>
      <c r="F16" s="94"/>
      <c r="G16" s="94">
        <f>D16*G15</f>
        <v>18029.84</v>
      </c>
      <c r="H16" s="94">
        <f>D16*H15</f>
        <v>18029.84</v>
      </c>
      <c r="I16" s="94"/>
      <c r="J16" s="132"/>
    </row>
    <row r="17" spans="1:10" x14ac:dyDescent="0.2">
      <c r="A17" s="429">
        <v>5</v>
      </c>
      <c r="B17" s="431" t="s">
        <v>106</v>
      </c>
      <c r="C17" s="93" t="s">
        <v>65</v>
      </c>
      <c r="D17" s="92">
        <v>1</v>
      </c>
      <c r="E17" s="92"/>
      <c r="F17" s="92"/>
      <c r="G17" s="92">
        <v>0.5</v>
      </c>
      <c r="H17" s="92">
        <v>0.5</v>
      </c>
      <c r="I17" s="92"/>
      <c r="J17" s="131"/>
    </row>
    <row r="18" spans="1:10" x14ac:dyDescent="0.2">
      <c r="A18" s="430"/>
      <c r="B18" s="431"/>
      <c r="C18" s="93" t="s">
        <v>66</v>
      </c>
      <c r="D18" s="94">
        <v>20741.86</v>
      </c>
      <c r="E18" s="94"/>
      <c r="F18" s="94"/>
      <c r="G18" s="94">
        <f>D18*G17</f>
        <v>10370.93</v>
      </c>
      <c r="H18" s="94">
        <f>D18*H17</f>
        <v>10370.93</v>
      </c>
      <c r="I18" s="94"/>
      <c r="J18" s="132"/>
    </row>
    <row r="19" spans="1:10" x14ac:dyDescent="0.2">
      <c r="A19" s="429">
        <v>6</v>
      </c>
      <c r="B19" s="431" t="s">
        <v>141</v>
      </c>
      <c r="C19" s="93" t="s">
        <v>65</v>
      </c>
      <c r="D19" s="92">
        <v>1</v>
      </c>
      <c r="E19" s="92"/>
      <c r="F19" s="92"/>
      <c r="G19" s="92">
        <v>0.3</v>
      </c>
      <c r="H19" s="92">
        <v>0.4</v>
      </c>
      <c r="I19" s="92">
        <v>0.3</v>
      </c>
      <c r="J19" s="131"/>
    </row>
    <row r="20" spans="1:10" x14ac:dyDescent="0.2">
      <c r="A20" s="430"/>
      <c r="B20" s="431"/>
      <c r="C20" s="93" t="s">
        <v>66</v>
      </c>
      <c r="D20" s="94">
        <v>2252.61</v>
      </c>
      <c r="E20" s="94"/>
      <c r="F20" s="94"/>
      <c r="G20" s="94">
        <f>D20*G19</f>
        <v>675.78300000000002</v>
      </c>
      <c r="H20" s="94">
        <f>H19*$D$20</f>
        <v>901.0440000000001</v>
      </c>
      <c r="I20" s="94">
        <f>D20*I19</f>
        <v>675.78300000000002</v>
      </c>
      <c r="J20" s="132"/>
    </row>
    <row r="21" spans="1:10" x14ac:dyDescent="0.2">
      <c r="A21" s="429">
        <v>7</v>
      </c>
      <c r="B21" s="431" t="s">
        <v>142</v>
      </c>
      <c r="C21" s="93" t="s">
        <v>65</v>
      </c>
      <c r="D21" s="92">
        <v>1</v>
      </c>
      <c r="E21" s="92"/>
      <c r="F21" s="92"/>
      <c r="G21" s="92"/>
      <c r="H21" s="92">
        <v>0.5</v>
      </c>
      <c r="I21" s="92">
        <v>0.5</v>
      </c>
      <c r="J21" s="131"/>
    </row>
    <row r="22" spans="1:10" x14ac:dyDescent="0.2">
      <c r="A22" s="430"/>
      <c r="B22" s="431"/>
      <c r="C22" s="93" t="s">
        <v>66</v>
      </c>
      <c r="D22" s="94">
        <v>7948.67</v>
      </c>
      <c r="E22" s="94"/>
      <c r="F22" s="94"/>
      <c r="G22" s="94"/>
      <c r="H22" s="94">
        <f>H21*$D$22</f>
        <v>3974.335</v>
      </c>
      <c r="I22" s="94">
        <f>D22*I21</f>
        <v>3974.335</v>
      </c>
      <c r="J22" s="132"/>
    </row>
    <row r="23" spans="1:10" x14ac:dyDescent="0.2">
      <c r="A23" s="429">
        <v>8</v>
      </c>
      <c r="B23" s="431" t="s">
        <v>143</v>
      </c>
      <c r="C23" s="93" t="s">
        <v>65</v>
      </c>
      <c r="D23" s="92">
        <v>1</v>
      </c>
      <c r="E23" s="92"/>
      <c r="F23" s="92"/>
      <c r="G23" s="92"/>
      <c r="H23" s="92">
        <v>0.3</v>
      </c>
      <c r="I23" s="92">
        <v>0.7</v>
      </c>
      <c r="J23" s="131"/>
    </row>
    <row r="24" spans="1:10" x14ac:dyDescent="0.2">
      <c r="A24" s="430"/>
      <c r="B24" s="431"/>
      <c r="C24" s="93" t="s">
        <v>66</v>
      </c>
      <c r="D24" s="94">
        <v>20526.490000000002</v>
      </c>
      <c r="E24" s="94"/>
      <c r="F24" s="94"/>
      <c r="G24" s="94"/>
      <c r="H24" s="94">
        <f>H23*$D$24</f>
        <v>6157.9470000000001</v>
      </c>
      <c r="I24" s="94">
        <f>D24*I23</f>
        <v>14368.543</v>
      </c>
      <c r="J24" s="132"/>
    </row>
    <row r="25" spans="1:10" x14ac:dyDescent="0.2">
      <c r="A25" s="429">
        <v>9</v>
      </c>
      <c r="B25" s="431" t="s">
        <v>144</v>
      </c>
      <c r="C25" s="93" t="s">
        <v>65</v>
      </c>
      <c r="D25" s="92">
        <v>1</v>
      </c>
      <c r="E25" s="92"/>
      <c r="F25" s="92"/>
      <c r="G25" s="92"/>
      <c r="H25" s="92"/>
      <c r="I25" s="92">
        <v>1</v>
      </c>
      <c r="J25" s="131"/>
    </row>
    <row r="26" spans="1:10" x14ac:dyDescent="0.2">
      <c r="A26" s="430"/>
      <c r="B26" s="431"/>
      <c r="C26" s="93" t="s">
        <v>66</v>
      </c>
      <c r="D26" s="94">
        <v>20683.36</v>
      </c>
      <c r="E26" s="94"/>
      <c r="F26" s="94"/>
      <c r="G26" s="94"/>
      <c r="H26" s="94"/>
      <c r="I26" s="94">
        <f>D26</f>
        <v>20683.36</v>
      </c>
      <c r="J26" s="132"/>
    </row>
    <row r="27" spans="1:10" x14ac:dyDescent="0.2">
      <c r="A27" s="429">
        <v>10</v>
      </c>
      <c r="B27" s="431" t="s">
        <v>145</v>
      </c>
      <c r="C27" s="93" t="s">
        <v>65</v>
      </c>
      <c r="D27" s="92">
        <v>1</v>
      </c>
      <c r="E27" s="92"/>
      <c r="F27" s="92"/>
      <c r="G27" s="92">
        <v>0.2</v>
      </c>
      <c r="H27" s="92">
        <v>0.4</v>
      </c>
      <c r="I27" s="92">
        <v>0.4</v>
      </c>
      <c r="J27" s="131"/>
    </row>
    <row r="28" spans="1:10" x14ac:dyDescent="0.2">
      <c r="A28" s="430"/>
      <c r="B28" s="431"/>
      <c r="C28" s="93" t="s">
        <v>66</v>
      </c>
      <c r="D28" s="94">
        <v>11150.98</v>
      </c>
      <c r="E28" s="94"/>
      <c r="F28" s="94"/>
      <c r="G28" s="94">
        <f>D28*G27</f>
        <v>2230.1959999999999</v>
      </c>
      <c r="H28" s="94">
        <f>D28*H27</f>
        <v>4460.3919999999998</v>
      </c>
      <c r="I28" s="94">
        <f>D28*I27</f>
        <v>4460.3919999999998</v>
      </c>
      <c r="J28" s="132"/>
    </row>
    <row r="29" spans="1:10" x14ac:dyDescent="0.2">
      <c r="A29" s="429">
        <v>11</v>
      </c>
      <c r="B29" s="448" t="s">
        <v>146</v>
      </c>
      <c r="C29" s="93" t="s">
        <v>65</v>
      </c>
      <c r="D29" s="92">
        <v>1</v>
      </c>
      <c r="E29" s="92"/>
      <c r="F29" s="92"/>
      <c r="G29" s="92"/>
      <c r="H29" s="92"/>
      <c r="I29" s="92">
        <v>1</v>
      </c>
      <c r="J29" s="131"/>
    </row>
    <row r="30" spans="1:10" x14ac:dyDescent="0.2">
      <c r="A30" s="430"/>
      <c r="B30" s="448"/>
      <c r="C30" s="93" t="s">
        <v>66</v>
      </c>
      <c r="D30" s="94">
        <v>900.88</v>
      </c>
      <c r="E30" s="94"/>
      <c r="F30" s="94"/>
      <c r="G30" s="94"/>
      <c r="H30" s="94"/>
      <c r="I30" s="94">
        <f>D30</f>
        <v>900.88</v>
      </c>
      <c r="J30" s="132"/>
    </row>
    <row r="31" spans="1:10" x14ac:dyDescent="0.2">
      <c r="A31" s="429"/>
      <c r="B31" s="431"/>
      <c r="C31" s="93"/>
      <c r="D31" s="92"/>
      <c r="E31" s="92"/>
      <c r="F31" s="92"/>
      <c r="G31" s="92"/>
      <c r="H31" s="92"/>
      <c r="I31" s="92"/>
      <c r="J31" s="131"/>
    </row>
    <row r="32" spans="1:10" x14ac:dyDescent="0.2">
      <c r="A32" s="430"/>
      <c r="B32" s="442"/>
      <c r="C32" s="95"/>
      <c r="D32" s="94"/>
      <c r="E32" s="94"/>
      <c r="F32" s="94"/>
      <c r="G32" s="94"/>
      <c r="H32" s="94"/>
      <c r="I32" s="94"/>
      <c r="J32" s="132"/>
    </row>
    <row r="33" spans="1:10" x14ac:dyDescent="0.2">
      <c r="A33" s="443" t="s">
        <v>67</v>
      </c>
      <c r="B33" s="444"/>
      <c r="C33" s="96" t="s">
        <v>65</v>
      </c>
      <c r="D33" s="97">
        <v>1</v>
      </c>
      <c r="E33" s="97">
        <f>E34/$D$34</f>
        <v>0.1900477050294565</v>
      </c>
      <c r="F33" s="97">
        <f>F34/$D$34</f>
        <v>0.13960633345495643</v>
      </c>
      <c r="G33" s="97">
        <f>G34/$D$34</f>
        <v>0.17450159877007909</v>
      </c>
      <c r="H33" s="97">
        <f>H34/$D$34</f>
        <v>0.24466476328136316</v>
      </c>
      <c r="I33" s="97">
        <f>I34/$D$34</f>
        <v>0.25117959946414475</v>
      </c>
      <c r="J33" s="133">
        <f t="shared" ref="H33:J33" si="0">J34/$D$34</f>
        <v>0</v>
      </c>
    </row>
    <row r="34" spans="1:10" ht="13.5" thickBot="1" x14ac:dyDescent="0.25">
      <c r="A34" s="445"/>
      <c r="B34" s="446"/>
      <c r="C34" s="98" t="s">
        <v>66</v>
      </c>
      <c r="D34" s="99">
        <f>D10+D12+D14+D16+D18+D20+D22+D24+D26+D28+D30+D32</f>
        <v>179406.66</v>
      </c>
      <c r="E34" s="99">
        <f>E10+E12+E14</f>
        <v>34095.823999999993</v>
      </c>
      <c r="F34" s="99">
        <f>F14+F20+F22+F12</f>
        <v>25046.305999999997</v>
      </c>
      <c r="G34" s="99">
        <f>G14+G16+G26+G30+G18+G20+G22+G28</f>
        <v>31306.749</v>
      </c>
      <c r="H34" s="99">
        <f>H16+H18+H20+H22+H28+H24+H26+H30</f>
        <v>43894.488000000005</v>
      </c>
      <c r="I34" s="99">
        <f>I18+I20+I22+I24+I26+I28+I30</f>
        <v>45063.292999999998</v>
      </c>
      <c r="J34" s="134">
        <f>J10+J12+J14+J16+J18+J20+J22+J24+J26+J28+J30+J32</f>
        <v>0</v>
      </c>
    </row>
    <row r="35" spans="1:10" ht="13.5" thickBot="1" x14ac:dyDescent="0.25">
      <c r="A35" s="135"/>
      <c r="B35" s="100"/>
      <c r="C35" s="101"/>
      <c r="D35" s="101"/>
      <c r="E35" s="100"/>
      <c r="F35" s="100"/>
      <c r="G35" s="100"/>
      <c r="H35" s="100"/>
      <c r="I35" s="100"/>
      <c r="J35" s="136"/>
    </row>
    <row r="36" spans="1:10" ht="25.5" customHeight="1" x14ac:dyDescent="0.2">
      <c r="A36" s="102"/>
      <c r="B36" s="103"/>
      <c r="C36" s="103"/>
      <c r="D36" s="103"/>
      <c r="E36" s="103"/>
      <c r="F36" s="104"/>
      <c r="G36" s="415" t="s">
        <v>52</v>
      </c>
      <c r="H36" s="416"/>
      <c r="I36" s="416"/>
      <c r="J36" s="417"/>
    </row>
    <row r="37" spans="1:10" x14ac:dyDescent="0.2">
      <c r="A37" s="105"/>
      <c r="B37" s="106"/>
      <c r="C37" s="107"/>
      <c r="D37" s="108"/>
      <c r="E37" s="106"/>
      <c r="F37" s="109"/>
      <c r="G37" s="418"/>
      <c r="H37" s="419"/>
      <c r="I37" s="419"/>
      <c r="J37" s="420"/>
    </row>
    <row r="38" spans="1:10" x14ac:dyDescent="0.2">
      <c r="A38" s="110"/>
      <c r="B38" s="118"/>
      <c r="C38" s="87"/>
      <c r="D38" s="447" t="s">
        <v>68</v>
      </c>
      <c r="E38" s="447"/>
      <c r="F38" s="111"/>
      <c r="G38" s="418"/>
      <c r="H38" s="419"/>
      <c r="I38" s="419"/>
      <c r="J38" s="420"/>
    </row>
    <row r="39" spans="1:10" x14ac:dyDescent="0.2">
      <c r="A39" s="112"/>
      <c r="B39" s="113"/>
      <c r="C39" s="87"/>
      <c r="D39" s="87"/>
      <c r="E39" s="86"/>
      <c r="F39" s="114"/>
      <c r="G39" s="418"/>
      <c r="H39" s="419"/>
      <c r="I39" s="419"/>
      <c r="J39" s="420"/>
    </row>
    <row r="40" spans="1:10" x14ac:dyDescent="0.2">
      <c r="A40" s="115"/>
      <c r="B40" s="119"/>
      <c r="C40" s="116"/>
      <c r="D40" s="116"/>
      <c r="E40" s="117"/>
      <c r="F40" s="114"/>
      <c r="G40" s="418"/>
      <c r="H40" s="419"/>
      <c r="I40" s="419"/>
      <c r="J40" s="420"/>
    </row>
    <row r="41" spans="1:10" ht="13.5" thickBot="1" x14ac:dyDescent="0.25">
      <c r="A41" s="137"/>
      <c r="B41" s="138"/>
      <c r="C41" s="139"/>
      <c r="D41" s="139"/>
      <c r="E41" s="140"/>
      <c r="F41" s="141"/>
      <c r="G41" s="421"/>
      <c r="H41" s="422"/>
      <c r="I41" s="422"/>
      <c r="J41" s="423"/>
    </row>
  </sheetData>
  <mergeCells count="34">
    <mergeCell ref="A31:A32"/>
    <mergeCell ref="B31:B32"/>
    <mergeCell ref="A33:B34"/>
    <mergeCell ref="D38:E38"/>
    <mergeCell ref="A27:A28"/>
    <mergeCell ref="B27:B28"/>
    <mergeCell ref="A29:A30"/>
    <mergeCell ref="B29:B30"/>
    <mergeCell ref="B25:B26"/>
    <mergeCell ref="A19:A20"/>
    <mergeCell ref="B19:B20"/>
    <mergeCell ref="A21:A22"/>
    <mergeCell ref="B21:B22"/>
    <mergeCell ref="A2:J2"/>
    <mergeCell ref="A3:J3"/>
    <mergeCell ref="A5:J5"/>
    <mergeCell ref="A6:B6"/>
    <mergeCell ref="C6:J6"/>
    <mergeCell ref="G36:J41"/>
    <mergeCell ref="A7:B7"/>
    <mergeCell ref="C7:J7"/>
    <mergeCell ref="A9:A10"/>
    <mergeCell ref="B9:B10"/>
    <mergeCell ref="A15:A16"/>
    <mergeCell ref="B15:B16"/>
    <mergeCell ref="A17:A18"/>
    <mergeCell ref="B17:B18"/>
    <mergeCell ref="A11:A12"/>
    <mergeCell ref="B11:B12"/>
    <mergeCell ref="A13:A14"/>
    <mergeCell ref="B13:B14"/>
    <mergeCell ref="A23:A24"/>
    <mergeCell ref="B23:B24"/>
    <mergeCell ref="A25:A26"/>
  </mergeCells>
  <pageMargins left="0.25" right="0.25" top="0.75" bottom="0.75" header="0.3" footer="0.3"/>
  <pageSetup paperSize="9" scale="83"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2</vt:i4>
      </vt:variant>
      <vt:variant>
        <vt:lpstr>Intervalos nomeados</vt:lpstr>
      </vt:variant>
      <vt:variant>
        <vt:i4>2</vt:i4>
      </vt:variant>
    </vt:vector>
  </HeadingPairs>
  <TitlesOfParts>
    <vt:vector size="4" baseType="lpstr">
      <vt:lpstr>PLANILHA</vt:lpstr>
      <vt:lpstr>CRONOGRAMA</vt:lpstr>
      <vt:lpstr>PLANILHA!Area_de_impressao</vt:lpstr>
      <vt:lpstr>PLANILHA!Titulos_de_impressao</vt:lpstr>
    </vt:vector>
  </TitlesOfParts>
  <Company>Setop</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Setop</dc:creator>
  <cp:lastModifiedBy>Karina</cp:lastModifiedBy>
  <cp:lastPrinted>2022-05-11T18:08:27Z</cp:lastPrinted>
  <dcterms:created xsi:type="dcterms:W3CDTF">2006-09-22T13:55:22Z</dcterms:created>
  <dcterms:modified xsi:type="dcterms:W3CDTF">2022-05-11T18:10:23Z</dcterms:modified>
</cp:coreProperties>
</file>